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6. JUNIO\CL 45 - CR 21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<sst xmlns="http://schemas.openxmlformats.org/spreadsheetml/2006/main" count="794" uniqueCount="145">
  <si>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</si>
  <si>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</si>
  <si>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</si>
  <si>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</si>
  <si>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</si>
  <si>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</si>
  <si>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</si>
  <si>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</si>
  <si>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</si>
  <si>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</si>
  <si>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</si>
  <si>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</si>
  <si>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</si>
  <si>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</si>
  <si>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</si>
  <si>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</si>
  <si>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</si>
  <si>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</si>
  <si>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</si>
  <si>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</si>
  <si>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</si>
  <si>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</si>
  <si>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</si>
  <si>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</si>
  <si>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</si>
  <si>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</si>
  <si>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</si>
  <si>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</si>
  <si>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</si>
  <si>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</si>
  <si>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</si>
  <si>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</si>
  <si>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</si>
  <si>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</si>
  <si>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</si>
  <si>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</si>
  <si>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</si>
  <si>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</si>
  <si>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</si>
  <si>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</si>
  <si>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</si>
  <si>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</si>
  <si>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</si>
  <si>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</si>
  <si>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</si>
  <si>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</si>
  <si>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</si>
  <si>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</si>
  <si>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</si>
  <si>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</si>
  <si>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</si>
  <si>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</si>
  <si>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</si>
  <si>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</si>
  <si>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</si>
  <si>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</si>
  <si>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</si>
  <si>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</si>
  <si>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</si>
  <si>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</si>
  <si>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</si>
  <si>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</si>
  <si>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</si>
  <si>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</si>
  <si>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</si>
  <si>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</si>
  <si>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</si>
  <si>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</si>
  <si>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</si>
  <si>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</si>
  <si>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</si>
  <si>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</si>
  <si>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</si>
  <si>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</si>
  <si>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</si>
  <si>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</si>
  <si>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</si>
  <si>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</si>
  <si>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</si>
  <si>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</si>
  <si>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</si>
  <si>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</si>
  <si>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</si>
  <si>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</si>
  <si>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</si>
  <si>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</si>
  <si>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</si>
  <si>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</si>
  <si>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</si>
  <si>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</si>
  <si>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</si>
  <si>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</si>
  <si>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</si>
  <si>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</si>
  <si>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</si>
  <si>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</si>
  <si>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</si>
  <si>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</si>
  <si>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</si>
  <si>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</si>
  <si>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</si>
  <si>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</si>
  <si>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</si>
  <si>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</si>
  <si>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</si>
  <si>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</si>
  <si>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</si>
  <si>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</si>
  <si>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</si>
  <si>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</si>
  <si>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</si>
  <si>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</si>
  <si>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</si>
  <si>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</si>
  <si>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</si>
  <si>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</si>
  <si>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</si>
  <si>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</si>
  <si>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</si>
  <si>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</si>
  <si>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</si>
  <si>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</si>
  <si>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</si>
  <si>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</si>
  <si>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</si>
  <si>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</si>
  <si>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</si>
  <si>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</si>
  <si>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</si>
  <si>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</si>
  <si>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</si>
  <si>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</si>
  <si>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</si>
  <si>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</si>
  <si>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</si>
  <si>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</si>
  <si>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</si>
  <si>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</si>
  <si>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</si>
  <si>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</si>
  <si>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CL 45 - CR 21</t>
  </si>
  <si>
    <t>45-21</t>
  </si>
  <si>
    <t>JHONY NAVARRO</t>
  </si>
  <si>
    <t>IVAN FONSECA</t>
  </si>
  <si>
    <t>JULIO VAZQUEZ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</si>
</sst>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5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224992"/>
        <c:axId val="287723128"/>
      </c:barChart>
      <c:catAx>
        <c:axId val="26222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72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22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6288"/>
        <c:axId val="188476680"/>
      </c:barChart>
      <c:catAx>
        <c:axId val="18847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7464"/>
        <c:axId val="188477856"/>
      </c:barChart>
      <c:catAx>
        <c:axId val="18847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</c:v>
                </c:pt>
                <c:pt idx="1">
                  <c:v>7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3</c:v>
                </c:pt>
                <c:pt idx="6">
                  <c:v>8</c:v>
                </c:pt>
                <c:pt idx="7">
                  <c:v>3</c:v>
                </c:pt>
                <c:pt idx="8">
                  <c:v>2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7</c:v>
                </c:pt>
                <c:pt idx="1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825456"/>
        <c:axId val="262825848"/>
      </c:barChart>
      <c:catAx>
        <c:axId val="26282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82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37.5</c:v>
                </c:pt>
                <c:pt idx="1">
                  <c:v>27.5</c:v>
                </c:pt>
                <c:pt idx="2">
                  <c:v>22.5</c:v>
                </c:pt>
                <c:pt idx="3">
                  <c:v>21.5</c:v>
                </c:pt>
                <c:pt idx="4">
                  <c:v>16.5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  <c:pt idx="8">
                  <c:v>11.5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826632"/>
        <c:axId val="262827024"/>
      </c:barChart>
      <c:catAx>
        <c:axId val="262826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82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6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10.5</c:v>
                </c:pt>
                <c:pt idx="1">
                  <c:v>18.5</c:v>
                </c:pt>
                <c:pt idx="2">
                  <c:v>29.5</c:v>
                </c:pt>
                <c:pt idx="3">
                  <c:v>25.5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827808"/>
        <c:axId val="262828200"/>
      </c:barChart>
      <c:catAx>
        <c:axId val="26282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82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</c:v>
                </c:pt>
                <c:pt idx="1">
                  <c:v>11.5</c:v>
                </c:pt>
                <c:pt idx="2">
                  <c:v>8</c:v>
                </c:pt>
                <c:pt idx="3">
                  <c:v>9.5</c:v>
                </c:pt>
                <c:pt idx="4">
                  <c:v>4</c:v>
                </c:pt>
                <c:pt idx="5">
                  <c:v>9.5</c:v>
                </c:pt>
                <c:pt idx="6">
                  <c:v>10</c:v>
                </c:pt>
                <c:pt idx="7">
                  <c:v>6</c:v>
                </c:pt>
                <c:pt idx="8">
                  <c:v>5.5</c:v>
                </c:pt>
                <c:pt idx="9">
                  <c:v>9</c:v>
                </c:pt>
                <c:pt idx="10">
                  <c:v>8</c:v>
                </c:pt>
                <c:pt idx="11">
                  <c:v>10</c:v>
                </c:pt>
                <c:pt idx="12">
                  <c:v>11</c:v>
                </c:pt>
                <c:pt idx="13">
                  <c:v>9.5</c:v>
                </c:pt>
                <c:pt idx="14">
                  <c:v>14</c:v>
                </c:pt>
                <c:pt idx="15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2828984"/>
        <c:axId val="262829376"/>
      </c:barChart>
      <c:catAx>
        <c:axId val="26282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82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2828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23</c:v>
                </c:pt>
                <c:pt idx="13">
                  <c:v>13</c:v>
                </c:pt>
                <c:pt idx="14">
                  <c:v>12</c:v>
                </c:pt>
                <c:pt idx="15">
                  <c:v>11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12</c:v>
                </c:pt>
                <c:pt idx="21">
                  <c:v>17</c:v>
                </c:pt>
                <c:pt idx="22">
                  <c:v>23</c:v>
                </c:pt>
                <c:pt idx="23">
                  <c:v>25</c:v>
                </c:pt>
                <c:pt idx="24">
                  <c:v>36</c:v>
                </c:pt>
                <c:pt idx="25">
                  <c:v>46</c:v>
                </c:pt>
                <c:pt idx="29">
                  <c:v>100</c:v>
                </c:pt>
                <c:pt idx="30">
                  <c:v>91</c:v>
                </c:pt>
                <c:pt idx="31">
                  <c:v>69</c:v>
                </c:pt>
                <c:pt idx="32">
                  <c:v>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175</c:v>
                </c:pt>
                <c:pt idx="4">
                  <c:v>129</c:v>
                </c:pt>
                <c:pt idx="5">
                  <c:v>96</c:v>
                </c:pt>
                <c:pt idx="6">
                  <c:v>78</c:v>
                </c:pt>
                <c:pt idx="7">
                  <c:v>58</c:v>
                </c:pt>
                <c:pt idx="8">
                  <c:v>55</c:v>
                </c:pt>
                <c:pt idx="9">
                  <c:v>53</c:v>
                </c:pt>
                <c:pt idx="13">
                  <c:v>31</c:v>
                </c:pt>
                <c:pt idx="14">
                  <c:v>25</c:v>
                </c:pt>
                <c:pt idx="15">
                  <c:v>24</c:v>
                </c:pt>
                <c:pt idx="16">
                  <c:v>25</c:v>
                </c:pt>
                <c:pt idx="17">
                  <c:v>22</c:v>
                </c:pt>
                <c:pt idx="18">
                  <c:v>25</c:v>
                </c:pt>
                <c:pt idx="19">
                  <c:v>22</c:v>
                </c:pt>
                <c:pt idx="20">
                  <c:v>21</c:v>
                </c:pt>
                <c:pt idx="21">
                  <c:v>21</c:v>
                </c:pt>
                <c:pt idx="22">
                  <c:v>23</c:v>
                </c:pt>
                <c:pt idx="23">
                  <c:v>23</c:v>
                </c:pt>
                <c:pt idx="24">
                  <c:v>19</c:v>
                </c:pt>
                <c:pt idx="25">
                  <c:v>19</c:v>
                </c:pt>
                <c:pt idx="29">
                  <c:v>35</c:v>
                </c:pt>
                <c:pt idx="30">
                  <c:v>28</c:v>
                </c:pt>
                <c:pt idx="31">
                  <c:v>22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</c:v>
                </c:pt>
                <c:pt idx="4">
                  <c:v>18</c:v>
                </c:pt>
                <c:pt idx="5">
                  <c:v>19</c:v>
                </c:pt>
                <c:pt idx="6">
                  <c:v>16</c:v>
                </c:pt>
                <c:pt idx="7">
                  <c:v>16</c:v>
                </c:pt>
                <c:pt idx="8">
                  <c:v>11</c:v>
                </c:pt>
                <c:pt idx="9">
                  <c:v>10</c:v>
                </c:pt>
                <c:pt idx="13">
                  <c:v>11</c:v>
                </c:pt>
                <c:pt idx="14">
                  <c:v>13</c:v>
                </c:pt>
                <c:pt idx="15">
                  <c:v>15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16</c:v>
                </c:pt>
                <c:pt idx="29">
                  <c:v>19</c:v>
                </c:pt>
                <c:pt idx="30">
                  <c:v>16</c:v>
                </c:pt>
                <c:pt idx="31">
                  <c:v>11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22</c:v>
                </c:pt>
                <c:pt idx="4">
                  <c:v>22</c:v>
                </c:pt>
                <c:pt idx="5">
                  <c:v>23</c:v>
                </c:pt>
                <c:pt idx="6">
                  <c:v>20</c:v>
                </c:pt>
                <c:pt idx="7">
                  <c:v>15</c:v>
                </c:pt>
                <c:pt idx="8">
                  <c:v>11</c:v>
                </c:pt>
                <c:pt idx="9">
                  <c:v>8</c:v>
                </c:pt>
                <c:pt idx="13">
                  <c:v>23</c:v>
                </c:pt>
                <c:pt idx="14">
                  <c:v>16</c:v>
                </c:pt>
                <c:pt idx="15">
                  <c:v>12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18</c:v>
                </c:pt>
                <c:pt idx="20">
                  <c:v>14</c:v>
                </c:pt>
                <c:pt idx="21">
                  <c:v>19</c:v>
                </c:pt>
                <c:pt idx="22">
                  <c:v>22</c:v>
                </c:pt>
                <c:pt idx="23">
                  <c:v>21</c:v>
                </c:pt>
                <c:pt idx="24">
                  <c:v>24</c:v>
                </c:pt>
                <c:pt idx="25">
                  <c:v>25</c:v>
                </c:pt>
                <c:pt idx="29">
                  <c:v>14</c:v>
                </c:pt>
                <c:pt idx="30">
                  <c:v>12</c:v>
                </c:pt>
                <c:pt idx="31">
                  <c:v>8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218</c:v>
                </c:pt>
                <c:pt idx="4">
                  <c:v>176</c:v>
                </c:pt>
                <c:pt idx="5">
                  <c:v>147</c:v>
                </c:pt>
                <c:pt idx="6">
                  <c:v>130</c:v>
                </c:pt>
                <c:pt idx="7">
                  <c:v>107</c:v>
                </c:pt>
                <c:pt idx="8">
                  <c:v>97</c:v>
                </c:pt>
                <c:pt idx="9">
                  <c:v>94</c:v>
                </c:pt>
                <c:pt idx="13">
                  <c:v>78</c:v>
                </c:pt>
                <c:pt idx="14">
                  <c:v>66</c:v>
                </c:pt>
                <c:pt idx="15">
                  <c:v>62</c:v>
                </c:pt>
                <c:pt idx="16">
                  <c:v>66</c:v>
                </c:pt>
                <c:pt idx="17">
                  <c:v>59</c:v>
                </c:pt>
                <c:pt idx="18">
                  <c:v>62</c:v>
                </c:pt>
                <c:pt idx="19">
                  <c:v>61</c:v>
                </c:pt>
                <c:pt idx="20">
                  <c:v>57</c:v>
                </c:pt>
                <c:pt idx="21">
                  <c:v>65</c:v>
                </c:pt>
                <c:pt idx="22">
                  <c:v>76</c:v>
                </c:pt>
                <c:pt idx="23">
                  <c:v>77</c:v>
                </c:pt>
                <c:pt idx="24">
                  <c:v>89</c:v>
                </c:pt>
                <c:pt idx="25">
                  <c:v>106</c:v>
                </c:pt>
                <c:pt idx="29">
                  <c:v>168</c:v>
                </c:pt>
                <c:pt idx="30">
                  <c:v>147</c:v>
                </c:pt>
                <c:pt idx="31">
                  <c:v>110</c:v>
                </c:pt>
                <c:pt idx="32">
                  <c:v>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404256"/>
        <c:axId val="262829768"/>
      </c:lineChart>
      <c:catAx>
        <c:axId val="3084042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2829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829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8404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5</c:v>
                </c:pt>
                <c:pt idx="10">
                  <c:v>4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15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723912"/>
        <c:axId val="287724304"/>
      </c:barChart>
      <c:catAx>
        <c:axId val="28772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724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22</c:v>
                </c:pt>
                <c:pt idx="2">
                  <c:v>38</c:v>
                </c:pt>
                <c:pt idx="3">
                  <c:v>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725088"/>
        <c:axId val="287725480"/>
      </c:barChart>
      <c:catAx>
        <c:axId val="28772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5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725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64</c:v>
                </c:pt>
                <c:pt idx="1">
                  <c:v>47</c:v>
                </c:pt>
                <c:pt idx="2">
                  <c:v>34</c:v>
                </c:pt>
                <c:pt idx="3">
                  <c:v>30</c:v>
                </c:pt>
                <c:pt idx="4">
                  <c:v>18</c:v>
                </c:pt>
                <c:pt idx="5">
                  <c:v>14</c:v>
                </c:pt>
                <c:pt idx="6">
                  <c:v>16</c:v>
                </c:pt>
                <c:pt idx="7">
                  <c:v>10</c:v>
                </c:pt>
                <c:pt idx="8">
                  <c:v>15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725872"/>
        <c:axId val="287726264"/>
      </c:barChart>
      <c:catAx>
        <c:axId val="28772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72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72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</c:v>
                </c:pt>
                <c:pt idx="1">
                  <c:v>6</c:v>
                </c:pt>
                <c:pt idx="2">
                  <c:v>12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0408"/>
        <c:axId val="188470800"/>
      </c:barChart>
      <c:catAx>
        <c:axId val="18847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0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2</c:v>
                </c:pt>
                <c:pt idx="5">
                  <c:v>9</c:v>
                </c:pt>
                <c:pt idx="6">
                  <c:v>7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1584"/>
        <c:axId val="188471976"/>
      </c:barChart>
      <c:catAx>
        <c:axId val="18847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1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7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2760"/>
        <c:axId val="188473152"/>
      </c:barChart>
      <c:catAx>
        <c:axId val="18847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2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3936"/>
        <c:axId val="188474328"/>
      </c:barChart>
      <c:catAx>
        <c:axId val="18847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5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475112"/>
        <c:axId val="188475504"/>
      </c:barChart>
      <c:catAx>
        <c:axId val="18847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47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47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17</xdr:row>
      <xdr:rowOff>123825</xdr:rowOff>
    </xdr:from>
    <xdr:to>
      <xdr:col>2</xdr:col>
      <xdr:colOff>485775</xdr:colOff>
      <xdr:row>17</xdr:row>
      <xdr:rowOff>123825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337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U23" sqref="U23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140</v>
      </c>
      <c r="E5" s="174"/>
      <c r="F5" s="174"/>
      <c r="G5" s="174"/>
      <c r="H5" s="174"/>
      <c r="I5" s="164" t="s">
        <v>53</v>
      </c>
      <c r="J5" s="164"/>
      <c r="K5" s="164"/>
      <c r="L5" s="175" t="s">
        <v>141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142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v>43984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13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12</v>
      </c>
      <c r="O11" s="19" t="s">
        <v>44</v>
      </c>
      <c r="P11" s="46">
        <v>22</v>
      </c>
      <c r="Q11" s="46"/>
      <c r="R11" s="46"/>
      <c r="S11" s="46"/>
      <c r="T11" s="6">
        <f t="shared" ref="T11:T21" si="2">P11</f>
        <v>22</v>
      </c>
      <c r="U11" s="2"/>
    </row>
    <row r="12" spans="1:21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11</v>
      </c>
      <c r="O12" s="19" t="s">
        <v>32</v>
      </c>
      <c r="P12" s="46">
        <v>38</v>
      </c>
      <c r="Q12" s="46"/>
      <c r="R12" s="46"/>
      <c r="S12" s="46"/>
      <c r="T12" s="6">
        <f t="shared" si="2"/>
        <v>38</v>
      </c>
      <c r="U12" s="2"/>
    </row>
    <row r="13" spans="1:21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8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6</v>
      </c>
      <c r="O13" s="19" t="s">
        <v>33</v>
      </c>
      <c r="P13" s="46">
        <v>31</v>
      </c>
      <c r="Q13" s="46"/>
      <c r="R13" s="46"/>
      <c r="S13" s="46"/>
      <c r="T13" s="6">
        <f t="shared" si="2"/>
        <v>31</v>
      </c>
      <c r="U13" s="2">
        <f t="shared" ref="U13:U21" si="5">T10+T11+T12+T13</f>
        <v>100</v>
      </c>
    </row>
    <row r="14" spans="1:21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7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91</v>
      </c>
    </row>
    <row r="15" spans="1:21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9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69</v>
      </c>
    </row>
    <row r="16" spans="1:21" ht="24" customHeight="1" x14ac:dyDescent="0.2">
      <c r="A16" s="18" t="s">
        <v>39</v>
      </c>
      <c r="B16" s="46">
        <v>7</v>
      </c>
      <c r="C16" s="46"/>
      <c r="D16" s="46"/>
      <c r="E16" s="46"/>
      <c r="F16" s="6">
        <f t="shared" si="0"/>
        <v>7</v>
      </c>
      <c r="G16" s="2">
        <f t="shared" si="3"/>
        <v>16</v>
      </c>
      <c r="H16" s="19" t="s">
        <v>15</v>
      </c>
      <c r="I16" s="46">
        <v>5</v>
      </c>
      <c r="J16" s="46"/>
      <c r="K16" s="46"/>
      <c r="L16" s="46"/>
      <c r="M16" s="6">
        <f t="shared" si="1"/>
        <v>5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31</v>
      </c>
    </row>
    <row r="17" spans="1:21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18</v>
      </c>
      <c r="H17" s="19" t="s">
        <v>18</v>
      </c>
      <c r="I17" s="46">
        <v>4</v>
      </c>
      <c r="J17" s="46"/>
      <c r="K17" s="46"/>
      <c r="L17" s="46"/>
      <c r="M17" s="6">
        <f t="shared" si="1"/>
        <v>4</v>
      </c>
      <c r="N17" s="2">
        <f t="shared" si="4"/>
        <v>12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20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17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7</v>
      </c>
      <c r="C19" s="47"/>
      <c r="D19" s="47"/>
      <c r="E19" s="47"/>
      <c r="F19" s="7">
        <f t="shared" si="0"/>
        <v>7</v>
      </c>
      <c r="G19" s="3">
        <f t="shared" si="3"/>
        <v>23</v>
      </c>
      <c r="H19" s="20" t="s">
        <v>22</v>
      </c>
      <c r="I19" s="45">
        <v>7</v>
      </c>
      <c r="J19" s="45"/>
      <c r="K19" s="45"/>
      <c r="L19" s="45"/>
      <c r="M19" s="6">
        <f t="shared" si="1"/>
        <v>7</v>
      </c>
      <c r="N19" s="2">
        <f>M16+M17+M18+M19</f>
        <v>23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25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15</v>
      </c>
      <c r="J21" s="46"/>
      <c r="K21" s="46"/>
      <c r="L21" s="46"/>
      <c r="M21" s="6">
        <f t="shared" si="1"/>
        <v>15</v>
      </c>
      <c r="N21" s="2">
        <f>M18+M19+M20+M21</f>
        <v>36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17</v>
      </c>
      <c r="J22" s="47"/>
      <c r="K22" s="47"/>
      <c r="L22" s="47"/>
      <c r="M22" s="6">
        <f t="shared" si="1"/>
        <v>17</v>
      </c>
      <c r="N22" s="3">
        <f>M19+M20+M21+M22</f>
        <v>46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23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46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100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89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45 - CR 21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45-21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143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43984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64</v>
      </c>
      <c r="C10" s="46"/>
      <c r="D10" s="46"/>
      <c r="E10" s="46"/>
      <c r="F10" s="6">
        <f>B10</f>
        <v>64</v>
      </c>
      <c r="G10" s="2"/>
      <c r="H10" s="19" t="s">
        <v>4</v>
      </c>
      <c r="I10" s="46">
        <v>7</v>
      </c>
      <c r="J10" s="46"/>
      <c r="K10" s="46"/>
      <c r="L10" s="46"/>
      <c r="M10" s="6">
        <f>I10</f>
        <v>7</v>
      </c>
      <c r="N10" s="9">
        <f>F20+F21+F22+M10</f>
        <v>31</v>
      </c>
      <c r="O10" s="19" t="s">
        <v>43</v>
      </c>
      <c r="P10" s="46">
        <v>7</v>
      </c>
      <c r="Q10" s="46"/>
      <c r="R10" s="46"/>
      <c r="S10" s="46"/>
      <c r="T10" s="6">
        <f>P10</f>
        <v>7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/>
      <c r="D11" s="46"/>
      <c r="E11" s="46"/>
      <c r="F11" s="6">
        <f t="shared" ref="F11:F22" si="0">B11</f>
        <v>47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25</v>
      </c>
      <c r="O11" s="19" t="s">
        <v>44</v>
      </c>
      <c r="P11" s="46">
        <v>6</v>
      </c>
      <c r="Q11" s="46"/>
      <c r="R11" s="46"/>
      <c r="S11" s="46"/>
      <c r="T11" s="6">
        <f t="shared" ref="T11:T21" si="2">P11</f>
        <v>6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/>
      <c r="D12" s="46"/>
      <c r="E12" s="46"/>
      <c r="F12" s="6">
        <f t="shared" si="0"/>
        <v>34</v>
      </c>
      <c r="G12" s="2"/>
      <c r="H12" s="19" t="s">
        <v>6</v>
      </c>
      <c r="I12" s="46">
        <v>9</v>
      </c>
      <c r="J12" s="46"/>
      <c r="K12" s="46"/>
      <c r="L12" s="46"/>
      <c r="M12" s="6">
        <f t="shared" si="1"/>
        <v>9</v>
      </c>
      <c r="N12" s="2">
        <f>F22+M10+M11+M12</f>
        <v>24</v>
      </c>
      <c r="O12" s="19" t="s">
        <v>32</v>
      </c>
      <c r="P12" s="46">
        <v>12</v>
      </c>
      <c r="Q12" s="46"/>
      <c r="R12" s="46"/>
      <c r="S12" s="46"/>
      <c r="T12" s="6">
        <f t="shared" si="2"/>
        <v>12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/>
      <c r="D13" s="46"/>
      <c r="E13" s="46"/>
      <c r="F13" s="6">
        <f t="shared" si="0"/>
        <v>30</v>
      </c>
      <c r="G13" s="2">
        <f t="shared" ref="G13:G19" si="3">F10+F11+F12+F13</f>
        <v>175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25</v>
      </c>
      <c r="O13" s="19" t="s">
        <v>33</v>
      </c>
      <c r="P13" s="46">
        <v>10</v>
      </c>
      <c r="Q13" s="46"/>
      <c r="R13" s="46"/>
      <c r="S13" s="46"/>
      <c r="T13" s="6">
        <f t="shared" si="2"/>
        <v>10</v>
      </c>
      <c r="U13" s="2">
        <f t="shared" ref="U13:U21" si="5">T10+T11+T12+T13</f>
        <v>35</v>
      </c>
      <c r="AB13" s="79">
        <v>212.5</v>
      </c>
    </row>
    <row r="14" spans="1:28" ht="24" customHeight="1" x14ac:dyDescent="0.2">
      <c r="A14" s="18" t="s">
        <v>21</v>
      </c>
      <c r="B14" s="46">
        <v>18</v>
      </c>
      <c r="C14" s="46"/>
      <c r="D14" s="46"/>
      <c r="E14" s="46"/>
      <c r="F14" s="6">
        <f t="shared" si="0"/>
        <v>18</v>
      </c>
      <c r="G14" s="2">
        <f t="shared" si="3"/>
        <v>129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28</v>
      </c>
      <c r="AB14" s="79">
        <v>226</v>
      </c>
    </row>
    <row r="15" spans="1:28" ht="24" customHeight="1" x14ac:dyDescent="0.2">
      <c r="A15" s="18" t="s">
        <v>23</v>
      </c>
      <c r="B15" s="46">
        <v>14</v>
      </c>
      <c r="C15" s="46"/>
      <c r="D15" s="46"/>
      <c r="E15" s="46"/>
      <c r="F15" s="6">
        <f t="shared" si="0"/>
        <v>14</v>
      </c>
      <c r="G15" s="2">
        <f t="shared" si="3"/>
        <v>96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22</v>
      </c>
      <c r="AB15" s="79">
        <v>233.5</v>
      </c>
    </row>
    <row r="16" spans="1:28" ht="24" customHeight="1" x14ac:dyDescent="0.2">
      <c r="A16" s="18" t="s">
        <v>39</v>
      </c>
      <c r="B16" s="46">
        <v>16</v>
      </c>
      <c r="C16" s="46"/>
      <c r="D16" s="46"/>
      <c r="E16" s="46"/>
      <c r="F16" s="6">
        <f t="shared" si="0"/>
        <v>16</v>
      </c>
      <c r="G16" s="2">
        <f>F13+F14+F15+F16</f>
        <v>78</v>
      </c>
      <c r="H16" s="19" t="s">
        <v>15</v>
      </c>
      <c r="I16" s="46">
        <v>6</v>
      </c>
      <c r="J16" s="46"/>
      <c r="K16" s="46"/>
      <c r="L16" s="46"/>
      <c r="M16" s="6">
        <f t="shared" si="1"/>
        <v>6</v>
      </c>
      <c r="N16" s="2">
        <f t="shared" si="4"/>
        <v>22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</v>
      </c>
      <c r="AB16" s="79">
        <v>234</v>
      </c>
    </row>
    <row r="17" spans="1:28" ht="24" customHeight="1" x14ac:dyDescent="0.2">
      <c r="A17" s="18" t="s">
        <v>40</v>
      </c>
      <c r="B17" s="46">
        <v>10</v>
      </c>
      <c r="C17" s="46"/>
      <c r="D17" s="46"/>
      <c r="E17" s="46"/>
      <c r="F17" s="6">
        <f t="shared" si="0"/>
        <v>10</v>
      </c>
      <c r="G17" s="2">
        <f t="shared" si="3"/>
        <v>58</v>
      </c>
      <c r="H17" s="19" t="s">
        <v>18</v>
      </c>
      <c r="I17" s="46">
        <v>6</v>
      </c>
      <c r="J17" s="46"/>
      <c r="K17" s="46"/>
      <c r="L17" s="46"/>
      <c r="M17" s="6">
        <f t="shared" si="1"/>
        <v>6</v>
      </c>
      <c r="N17" s="2">
        <f t="shared" si="4"/>
        <v>21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15</v>
      </c>
      <c r="C18" s="46"/>
      <c r="D18" s="46"/>
      <c r="E18" s="46"/>
      <c r="F18" s="6">
        <f t="shared" si="0"/>
        <v>15</v>
      </c>
      <c r="G18" s="2">
        <f t="shared" si="3"/>
        <v>55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21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12</v>
      </c>
      <c r="C19" s="47"/>
      <c r="D19" s="47"/>
      <c r="E19" s="47"/>
      <c r="F19" s="7">
        <f t="shared" si="0"/>
        <v>12</v>
      </c>
      <c r="G19" s="3">
        <f t="shared" si="3"/>
        <v>53</v>
      </c>
      <c r="H19" s="20" t="s">
        <v>22</v>
      </c>
      <c r="I19" s="45">
        <v>7</v>
      </c>
      <c r="J19" s="45"/>
      <c r="K19" s="45"/>
      <c r="L19" s="45"/>
      <c r="M19" s="6">
        <f t="shared" si="1"/>
        <v>7</v>
      </c>
      <c r="N19" s="2">
        <f>M16+M17+M18+M19</f>
        <v>23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8</v>
      </c>
      <c r="C20" s="45"/>
      <c r="D20" s="45"/>
      <c r="E20" s="45"/>
      <c r="F20" s="8">
        <f t="shared" si="0"/>
        <v>8</v>
      </c>
      <c r="G20" s="35"/>
      <c r="H20" s="19" t="s">
        <v>24</v>
      </c>
      <c r="I20" s="46">
        <v>6</v>
      </c>
      <c r="J20" s="46"/>
      <c r="K20" s="46"/>
      <c r="L20" s="46"/>
      <c r="M20" s="6">
        <f t="shared" si="1"/>
        <v>6</v>
      </c>
      <c r="N20" s="2">
        <f>M17+M18+M19+M20</f>
        <v>23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10</v>
      </c>
      <c r="C21" s="46"/>
      <c r="D21" s="46"/>
      <c r="E21" s="46"/>
      <c r="F21" s="6">
        <f t="shared" si="0"/>
        <v>10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19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175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31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35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1" t="str">
        <f>'G-1'!D5:H5</f>
        <v>CL 45 - CR 21</v>
      </c>
      <c r="E5" s="201"/>
      <c r="F5" s="201"/>
      <c r="G5" s="201"/>
      <c r="H5" s="201"/>
      <c r="I5" s="196" t="s">
        <v>53</v>
      </c>
      <c r="J5" s="196"/>
      <c r="K5" s="196"/>
      <c r="L5" s="175" t="str">
        <f>'G-1'!L5:N5</f>
        <v>45-21</v>
      </c>
      <c r="M5" s="175"/>
      <c r="N5" s="175"/>
      <c r="O5" s="50"/>
      <c r="P5" s="196" t="s">
        <v>57</v>
      </c>
      <c r="Q5" s="196"/>
      <c r="R5" s="196"/>
      <c r="S5" s="175" t="s">
        <v>134</v>
      </c>
      <c r="T5" s="175"/>
      <c r="U5" s="175"/>
    </row>
    <row r="6" spans="1:28" ht="12.75" customHeight="1" x14ac:dyDescent="0.2">
      <c r="A6" s="196" t="s">
        <v>55</v>
      </c>
      <c r="B6" s="196"/>
      <c r="C6" s="196"/>
      <c r="D6" s="199" t="s">
        <v>144</v>
      </c>
      <c r="E6" s="199"/>
      <c r="F6" s="199"/>
      <c r="G6" s="199"/>
      <c r="H6" s="199"/>
      <c r="I6" s="196" t="s">
        <v>59</v>
      </c>
      <c r="J6" s="196"/>
      <c r="K6" s="196"/>
      <c r="L6" s="195">
        <v>1</v>
      </c>
      <c r="M6" s="195"/>
      <c r="N6" s="195"/>
      <c r="O6" s="54"/>
      <c r="P6" s="196" t="s">
        <v>58</v>
      </c>
      <c r="Q6" s="196"/>
      <c r="R6" s="196"/>
      <c r="S6" s="202">
        <f>'G-1'!S6:U6</f>
        <v>43984</v>
      </c>
      <c r="T6" s="202"/>
      <c r="U6" s="202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15" t="s">
        <v>139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15" t="s">
        <v>139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15" t="s">
        <v>139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2</v>
      </c>
      <c r="C10" s="61"/>
      <c r="D10" s="61"/>
      <c r="E10" s="61"/>
      <c r="F10" s="6">
        <f>B10</f>
        <v>2</v>
      </c>
      <c r="G10" s="62"/>
      <c r="H10" s="63" t="s">
        <v>4</v>
      </c>
      <c r="I10" s="46">
        <v>2</v>
      </c>
      <c r="J10" s="46"/>
      <c r="K10" s="46"/>
      <c r="L10" s="46"/>
      <c r="M10" s="6">
        <f>I10</f>
        <v>2</v>
      </c>
      <c r="N10" s="64">
        <f>F20+F21+F22+M10</f>
        <v>11</v>
      </c>
      <c r="O10" s="63" t="s">
        <v>43</v>
      </c>
      <c r="P10" s="46">
        <v>3</v>
      </c>
      <c r="Q10" s="46"/>
      <c r="R10" s="46"/>
      <c r="S10" s="46"/>
      <c r="T10" s="6">
        <f>P10</f>
        <v>3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/>
      <c r="D11" s="61"/>
      <c r="E11" s="61"/>
      <c r="F11" s="6">
        <f t="shared" ref="F11:F22" si="0">B11</f>
        <v>3</v>
      </c>
      <c r="G11" s="62"/>
      <c r="H11" s="63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64">
        <f>F21+F22+M10+M11</f>
        <v>13</v>
      </c>
      <c r="O11" s="63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/>
      <c r="D12" s="61"/>
      <c r="E12" s="61"/>
      <c r="F12" s="6">
        <f t="shared" si="0"/>
        <v>5</v>
      </c>
      <c r="G12" s="62"/>
      <c r="H12" s="63" t="s">
        <v>6</v>
      </c>
      <c r="I12" s="46">
        <v>6</v>
      </c>
      <c r="J12" s="46"/>
      <c r="K12" s="46"/>
      <c r="L12" s="46"/>
      <c r="M12" s="6">
        <f t="shared" si="1"/>
        <v>6</v>
      </c>
      <c r="N12" s="62">
        <f>F22+M10+M11+M12</f>
        <v>15</v>
      </c>
      <c r="O12" s="63" t="s">
        <v>32</v>
      </c>
      <c r="P12" s="46">
        <v>6</v>
      </c>
      <c r="Q12" s="46"/>
      <c r="R12" s="46"/>
      <c r="S12" s="46"/>
      <c r="T12" s="6">
        <f t="shared" si="2"/>
        <v>6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/>
      <c r="D13" s="61"/>
      <c r="E13" s="61"/>
      <c r="F13" s="6">
        <f t="shared" si="0"/>
        <v>3</v>
      </c>
      <c r="G13" s="62">
        <f t="shared" ref="G13:G19" si="3">F10+F11+F12+F13</f>
        <v>13</v>
      </c>
      <c r="H13" s="63" t="s">
        <v>7</v>
      </c>
      <c r="I13" s="46">
        <v>5</v>
      </c>
      <c r="J13" s="46"/>
      <c r="K13" s="46"/>
      <c r="L13" s="46"/>
      <c r="M13" s="6">
        <f t="shared" si="1"/>
        <v>5</v>
      </c>
      <c r="N13" s="62">
        <f t="shared" ref="N13:N18" si="4">M10+M11+M12+M13</f>
        <v>17</v>
      </c>
      <c r="O13" s="63" t="s">
        <v>33</v>
      </c>
      <c r="P13" s="46">
        <v>5</v>
      </c>
      <c r="Q13" s="46"/>
      <c r="R13" s="46"/>
      <c r="S13" s="46"/>
      <c r="T13" s="6">
        <f t="shared" si="2"/>
        <v>5</v>
      </c>
      <c r="U13" s="62">
        <f t="shared" ref="U13:U21" si="5">T10+T11+T12+T13</f>
        <v>19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7</v>
      </c>
      <c r="C14" s="61"/>
      <c r="D14" s="61"/>
      <c r="E14" s="61"/>
      <c r="F14" s="6">
        <f t="shared" si="0"/>
        <v>7</v>
      </c>
      <c r="G14" s="62">
        <f t="shared" si="3"/>
        <v>18</v>
      </c>
      <c r="H14" s="63" t="s">
        <v>9</v>
      </c>
      <c r="I14" s="46">
        <v>3</v>
      </c>
      <c r="J14" s="46"/>
      <c r="K14" s="46"/>
      <c r="L14" s="46"/>
      <c r="M14" s="6">
        <f t="shared" si="1"/>
        <v>3</v>
      </c>
      <c r="N14" s="62">
        <f t="shared" si="4"/>
        <v>18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16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4</v>
      </c>
      <c r="C15" s="61"/>
      <c r="D15" s="61"/>
      <c r="E15" s="61"/>
      <c r="F15" s="6">
        <f t="shared" si="0"/>
        <v>4</v>
      </c>
      <c r="G15" s="62">
        <f t="shared" si="3"/>
        <v>19</v>
      </c>
      <c r="H15" s="63" t="s">
        <v>12</v>
      </c>
      <c r="I15" s="46">
        <v>3</v>
      </c>
      <c r="J15" s="46"/>
      <c r="K15" s="46"/>
      <c r="L15" s="46"/>
      <c r="M15" s="6">
        <f t="shared" si="1"/>
        <v>3</v>
      </c>
      <c r="N15" s="62">
        <f t="shared" si="4"/>
        <v>17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11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16</v>
      </c>
      <c r="H16" s="63" t="s">
        <v>15</v>
      </c>
      <c r="I16" s="46">
        <v>2</v>
      </c>
      <c r="J16" s="46"/>
      <c r="K16" s="46"/>
      <c r="L16" s="46"/>
      <c r="M16" s="6">
        <f t="shared" si="1"/>
        <v>2</v>
      </c>
      <c r="N16" s="62">
        <f t="shared" si="4"/>
        <v>13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5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3</v>
      </c>
      <c r="C17" s="61"/>
      <c r="D17" s="61"/>
      <c r="E17" s="61"/>
      <c r="F17" s="6">
        <f t="shared" si="0"/>
        <v>3</v>
      </c>
      <c r="G17" s="62">
        <f t="shared" si="3"/>
        <v>16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10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2</v>
      </c>
      <c r="C18" s="61"/>
      <c r="D18" s="61"/>
      <c r="E18" s="61"/>
      <c r="F18" s="6">
        <f t="shared" si="0"/>
        <v>2</v>
      </c>
      <c r="G18" s="62">
        <f t="shared" si="3"/>
        <v>11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8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3</v>
      </c>
      <c r="C19" s="68"/>
      <c r="D19" s="68"/>
      <c r="E19" s="68"/>
      <c r="F19" s="7">
        <f t="shared" si="0"/>
        <v>3</v>
      </c>
      <c r="G19" s="69">
        <f t="shared" si="3"/>
        <v>10</v>
      </c>
      <c r="H19" s="70" t="s">
        <v>22</v>
      </c>
      <c r="I19" s="45">
        <v>3</v>
      </c>
      <c r="J19" s="45"/>
      <c r="K19" s="45"/>
      <c r="L19" s="45"/>
      <c r="M19" s="6">
        <f t="shared" si="1"/>
        <v>3</v>
      </c>
      <c r="N19" s="62">
        <f>M16+M17+M18+M19</f>
        <v>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8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4</v>
      </c>
      <c r="C21" s="61"/>
      <c r="D21" s="61"/>
      <c r="E21" s="61"/>
      <c r="F21" s="6">
        <f t="shared" si="0"/>
        <v>4</v>
      </c>
      <c r="G21" s="73"/>
      <c r="H21" s="70" t="s">
        <v>25</v>
      </c>
      <c r="I21" s="46">
        <v>4</v>
      </c>
      <c r="J21" s="46"/>
      <c r="K21" s="46"/>
      <c r="L21" s="46"/>
      <c r="M21" s="6">
        <f t="shared" si="1"/>
        <v>4</v>
      </c>
      <c r="N21" s="62">
        <f>M18+M19+M20+M21</f>
        <v>10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3</v>
      </c>
      <c r="C22" s="61"/>
      <c r="D22" s="61"/>
      <c r="E22" s="61"/>
      <c r="F22" s="6">
        <f t="shared" si="0"/>
        <v>3</v>
      </c>
      <c r="G22" s="62"/>
      <c r="H22" s="67" t="s">
        <v>26</v>
      </c>
      <c r="I22" s="47">
        <v>7</v>
      </c>
      <c r="J22" s="47"/>
      <c r="K22" s="47"/>
      <c r="L22" s="47"/>
      <c r="M22" s="6">
        <f t="shared" si="1"/>
        <v>7</v>
      </c>
      <c r="N22" s="69">
        <f>M19+M20+M21+M22</f>
        <v>16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19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18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19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79</v>
      </c>
      <c r="G24" s="86"/>
      <c r="H24" s="208"/>
      <c r="I24" s="209"/>
      <c r="J24" s="81" t="s">
        <v>73</v>
      </c>
      <c r="K24" s="84"/>
      <c r="L24" s="84"/>
      <c r="M24" s="85" t="s">
        <v>67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45 - CR 21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45-21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143</v>
      </c>
      <c r="E6" s="171"/>
      <c r="F6" s="171"/>
      <c r="G6" s="171"/>
      <c r="H6" s="171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43984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23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16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12</v>
      </c>
      <c r="O12" s="19" t="s">
        <v>32</v>
      </c>
      <c r="P12" s="46">
        <v>3</v>
      </c>
      <c r="Q12" s="46"/>
      <c r="R12" s="46"/>
      <c r="S12" s="46"/>
      <c r="T12" s="6">
        <f t="shared" si="2"/>
        <v>3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/>
      <c r="D13" s="46"/>
      <c r="E13" s="46"/>
      <c r="F13" s="6">
        <f t="shared" si="0"/>
        <v>8</v>
      </c>
      <c r="G13" s="2">
        <f>F10+F11+F12+F13</f>
        <v>22</v>
      </c>
      <c r="H13" s="19" t="s">
        <v>7</v>
      </c>
      <c r="I13" s="46">
        <v>8</v>
      </c>
      <c r="J13" s="46"/>
      <c r="K13" s="46"/>
      <c r="L13" s="46"/>
      <c r="M13" s="6">
        <f t="shared" si="1"/>
        <v>8</v>
      </c>
      <c r="N13" s="2">
        <f t="shared" ref="N13:N18" si="3">M10+M11+M12+M13</f>
        <v>18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4">T10+T11+T12+T13</f>
        <v>14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5</v>
      </c>
      <c r="C14" s="46"/>
      <c r="D14" s="46"/>
      <c r="E14" s="46"/>
      <c r="F14" s="6">
        <f t="shared" si="0"/>
        <v>5</v>
      </c>
      <c r="G14" s="2">
        <f t="shared" ref="G14:G19" si="5">F11+F12+F13+F14</f>
        <v>22</v>
      </c>
      <c r="H14" s="19" t="s">
        <v>9</v>
      </c>
      <c r="I14" s="46">
        <v>3</v>
      </c>
      <c r="J14" s="46"/>
      <c r="K14" s="46"/>
      <c r="L14" s="46"/>
      <c r="M14" s="6">
        <f t="shared" si="1"/>
        <v>3</v>
      </c>
      <c r="N14" s="2">
        <f t="shared" si="3"/>
        <v>16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12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5"/>
        <v>23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16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8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5"/>
        <v>20</v>
      </c>
      <c r="H16" s="19" t="s">
        <v>15</v>
      </c>
      <c r="I16" s="46">
        <v>5</v>
      </c>
      <c r="J16" s="46"/>
      <c r="K16" s="46"/>
      <c r="L16" s="46"/>
      <c r="M16" s="6">
        <f t="shared" si="1"/>
        <v>5</v>
      </c>
      <c r="N16" s="2">
        <f t="shared" si="3"/>
        <v>18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5"/>
        <v>15</v>
      </c>
      <c r="H17" s="19" t="s">
        <v>18</v>
      </c>
      <c r="I17" s="46">
        <v>4</v>
      </c>
      <c r="J17" s="46"/>
      <c r="K17" s="46"/>
      <c r="L17" s="46"/>
      <c r="M17" s="6">
        <f t="shared" si="1"/>
        <v>4</v>
      </c>
      <c r="N17" s="2">
        <f t="shared" si="3"/>
        <v>14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11</v>
      </c>
      <c r="H18" s="19" t="s">
        <v>20</v>
      </c>
      <c r="I18" s="46">
        <v>8</v>
      </c>
      <c r="J18" s="46"/>
      <c r="K18" s="46"/>
      <c r="L18" s="46"/>
      <c r="M18" s="6">
        <f t="shared" si="1"/>
        <v>8</v>
      </c>
      <c r="N18" s="2">
        <f t="shared" si="3"/>
        <v>19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5"/>
        <v>8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22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9</v>
      </c>
      <c r="C20" s="45"/>
      <c r="D20" s="45"/>
      <c r="E20" s="45"/>
      <c r="F20" s="8">
        <f t="shared" si="0"/>
        <v>9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21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7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7</v>
      </c>
      <c r="J21" s="46"/>
      <c r="K21" s="46"/>
      <c r="L21" s="46"/>
      <c r="M21" s="6">
        <f t="shared" si="1"/>
        <v>7</v>
      </c>
      <c r="N21" s="2">
        <f>M18+M19+M20+M21</f>
        <v>24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9</v>
      </c>
      <c r="J22" s="47"/>
      <c r="K22" s="47"/>
      <c r="L22" s="47"/>
      <c r="M22" s="6">
        <f t="shared" si="1"/>
        <v>9</v>
      </c>
      <c r="N22" s="3">
        <f>M19+M20+M21+M22</f>
        <v>25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23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79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45 - CR 21</v>
      </c>
      <c r="E6" s="174"/>
      <c r="F6" s="174"/>
      <c r="G6" s="174"/>
      <c r="H6" s="174"/>
      <c r="I6" s="164" t="s">
        <v>53</v>
      </c>
      <c r="J6" s="164"/>
      <c r="K6" s="164"/>
      <c r="L6" s="175" t="str">
        <f>'G-1'!L5:N5</f>
        <v>45-21</v>
      </c>
      <c r="M6" s="175"/>
      <c r="N6" s="175"/>
      <c r="O6" s="12"/>
      <c r="P6" s="164" t="s">
        <v>58</v>
      </c>
      <c r="Q6" s="164"/>
      <c r="R6" s="164"/>
      <c r="S6" s="215">
        <f>'G-1'!S6:U6</f>
        <v>43984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75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37.5</v>
      </c>
      <c r="G10" s="2"/>
      <c r="H10" s="19" t="s">
        <v>4</v>
      </c>
      <c r="I10" s="46">
        <f>'G-1'!I10+'G-2'!I10+'G-3'!I10+'G-4'!I10</f>
        <v>19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9.5</v>
      </c>
      <c r="N10" s="9">
        <f>F20+F21+F22+M10</f>
        <v>39</v>
      </c>
      <c r="O10" s="19" t="s">
        <v>43</v>
      </c>
      <c r="P10" s="46">
        <f>'G-1'!P10+'G-2'!P10+'G-3'!P10+'G-4'!P10</f>
        <v>21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10.5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55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27.5</v>
      </c>
      <c r="G11" s="2"/>
      <c r="H11" s="19" t="s">
        <v>5</v>
      </c>
      <c r="I11" s="46">
        <f>'G-1'!I11+'G-2'!I11+'G-3'!I11+'G-4'!I11</f>
        <v>8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4</v>
      </c>
      <c r="N11" s="9">
        <f>F21+F22+M10+M11</f>
        <v>33</v>
      </c>
      <c r="O11" s="19" t="s">
        <v>44</v>
      </c>
      <c r="P11" s="46">
        <f>'G-1'!P11+'G-2'!P11+'G-3'!P11+'G-4'!P11</f>
        <v>37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18.5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45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22.5</v>
      </c>
      <c r="G12" s="2"/>
      <c r="H12" s="19" t="s">
        <v>6</v>
      </c>
      <c r="I12" s="46">
        <f>'G-1'!I12+'G-2'!I12+'G-3'!I12+'G-4'!I12</f>
        <v>19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9.5</v>
      </c>
      <c r="N12" s="2">
        <f>F22+M10+M11+M12</f>
        <v>31</v>
      </c>
      <c r="O12" s="19" t="s">
        <v>32</v>
      </c>
      <c r="P12" s="46">
        <f>'G-1'!P12+'G-2'!P12+'G-3'!P12+'G-4'!P12</f>
        <v>59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29.5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43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21.5</v>
      </c>
      <c r="G13" s="2">
        <f t="shared" ref="G13:G19" si="3">F10+F11+F12+F13</f>
        <v>109</v>
      </c>
      <c r="H13" s="19" t="s">
        <v>7</v>
      </c>
      <c r="I13" s="46">
        <f>'G-1'!I13+'G-2'!I13+'G-3'!I13+'G-4'!I13</f>
        <v>20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10</v>
      </c>
      <c r="N13" s="2">
        <f t="shared" ref="N13:N18" si="4">M10+M11+M12+M13</f>
        <v>33</v>
      </c>
      <c r="O13" s="19" t="s">
        <v>33</v>
      </c>
      <c r="P13" s="46">
        <f>'G-1'!P13+'G-2'!P13+'G-3'!P13+'G-4'!P13</f>
        <v>51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25.5</v>
      </c>
      <c r="U13" s="2">
        <f t="shared" ref="U13:U21" si="5">T10+T11+T12+T13</f>
        <v>84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33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16.5</v>
      </c>
      <c r="G14" s="2">
        <f t="shared" si="3"/>
        <v>88</v>
      </c>
      <c r="H14" s="19" t="s">
        <v>9</v>
      </c>
      <c r="I14" s="46">
        <f>'G-1'!I14+'G-2'!I14+'G-3'!I14+'G-4'!I14</f>
        <v>12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6</v>
      </c>
      <c r="N14" s="2">
        <f t="shared" si="4"/>
        <v>29.5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73.5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26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13</v>
      </c>
      <c r="G15" s="2">
        <f t="shared" si="3"/>
        <v>73.5</v>
      </c>
      <c r="H15" s="19" t="s">
        <v>12</v>
      </c>
      <c r="I15" s="46">
        <f>'G-1'!I15+'G-2'!I15+'G-3'!I15+'G-4'!I15</f>
        <v>11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5.5</v>
      </c>
      <c r="N15" s="2">
        <f t="shared" si="4"/>
        <v>31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55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28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14</v>
      </c>
      <c r="G16" s="2">
        <f t="shared" si="3"/>
        <v>65</v>
      </c>
      <c r="H16" s="19" t="s">
        <v>15</v>
      </c>
      <c r="I16" s="46">
        <f>'G-1'!I16+'G-2'!I16+'G-3'!I16+'G-4'!I16</f>
        <v>18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9</v>
      </c>
      <c r="N16" s="2">
        <f t="shared" si="4"/>
        <v>30.5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25.5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20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10</v>
      </c>
      <c r="G17" s="2">
        <f t="shared" si="3"/>
        <v>53.5</v>
      </c>
      <c r="H17" s="19" t="s">
        <v>18</v>
      </c>
      <c r="I17" s="46">
        <f>'G-1'!I17+'G-2'!I17+'G-3'!I17+'G-4'!I17</f>
        <v>16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8</v>
      </c>
      <c r="N17" s="2">
        <f t="shared" si="4"/>
        <v>28.5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23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11.5</v>
      </c>
      <c r="G18" s="2">
        <f t="shared" si="3"/>
        <v>48.5</v>
      </c>
      <c r="H18" s="19" t="s">
        <v>20</v>
      </c>
      <c r="I18" s="46">
        <f>'G-1'!I18+'G-2'!I18+'G-3'!I18+'G-4'!I18</f>
        <v>20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10</v>
      </c>
      <c r="N18" s="2">
        <f t="shared" si="4"/>
        <v>32.5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23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11.5</v>
      </c>
      <c r="G19" s="3">
        <f t="shared" si="3"/>
        <v>47</v>
      </c>
      <c r="H19" s="20" t="s">
        <v>22</v>
      </c>
      <c r="I19" s="46">
        <f>'G-1'!I19+'G-2'!I19+'G-3'!I19+'G-4'!I19</f>
        <v>22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11</v>
      </c>
      <c r="N19" s="2">
        <f>M16+M17+M18+M19</f>
        <v>38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20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10</v>
      </c>
      <c r="G20" s="35"/>
      <c r="H20" s="19" t="s">
        <v>24</v>
      </c>
      <c r="I20" s="46">
        <f>'G-1'!I20+'G-2'!I20+'G-3'!I20+'G-4'!I20</f>
        <v>19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9.5</v>
      </c>
      <c r="N20" s="2">
        <f>M17+M18+M19+M20</f>
        <v>38.5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23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11.5</v>
      </c>
      <c r="G21" s="36"/>
      <c r="H21" s="20" t="s">
        <v>25</v>
      </c>
      <c r="I21" s="46">
        <f>'G-1'!I21+'G-2'!I21+'G-3'!I21+'G-4'!I21</f>
        <v>28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14</v>
      </c>
      <c r="N21" s="2">
        <f>M18+M19+M20+M21</f>
        <v>44.5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8</v>
      </c>
      <c r="G22" s="2"/>
      <c r="H22" s="21" t="s">
        <v>26</v>
      </c>
      <c r="I22" s="46">
        <f>'G-1'!I22+'G-2'!I22+'G-3'!I22+'G-4'!I22</f>
        <v>37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18.5</v>
      </c>
      <c r="N22" s="3">
        <f>M19+M20+M21+M22</f>
        <v>53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109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53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O45" sqref="O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45 - CR 21</v>
      </c>
      <c r="D5" s="236"/>
      <c r="E5" s="236"/>
      <c r="F5" s="109"/>
      <c r="G5" s="110"/>
      <c r="H5" s="101" t="s">
        <v>53</v>
      </c>
      <c r="I5" s="237" t="str">
        <f>'G-1'!L5</f>
        <v>45-21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43984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>
        <v>0</v>
      </c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>
        <v>21</v>
      </c>
      <c r="F11" s="122"/>
      <c r="G11" s="122"/>
      <c r="H11" s="122"/>
      <c r="I11" s="122">
        <f>E11</f>
        <v>21</v>
      </c>
      <c r="J11" s="123">
        <f>IF(I11=0,"0,00",I11/SUM(I10:I12)*100)</f>
        <v>91.304347826086953</v>
      </c>
    </row>
    <row r="12" spans="1:10" x14ac:dyDescent="0.2">
      <c r="A12" s="217"/>
      <c r="B12" s="220"/>
      <c r="C12" s="124" t="s">
        <v>89</v>
      </c>
      <c r="D12" s="125" t="s">
        <v>128</v>
      </c>
      <c r="E12" s="72">
        <v>2</v>
      </c>
      <c r="F12" s="72"/>
      <c r="G12" s="72"/>
      <c r="H12" s="72"/>
      <c r="I12" s="126">
        <f>E12</f>
        <v>2</v>
      </c>
      <c r="J12" s="127">
        <f>IF(I12=0,"0,00",I12/SUM(I10:I12)*100)</f>
        <v>8.695652173913043</v>
      </c>
    </row>
    <row r="13" spans="1:10" x14ac:dyDescent="0.2">
      <c r="A13" s="217"/>
      <c r="B13" s="220"/>
      <c r="C13" s="128"/>
      <c r="D13" s="119" t="s">
        <v>125</v>
      </c>
      <c r="E13" s="73">
        <v>0</v>
      </c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>
        <v>42</v>
      </c>
      <c r="F14" s="122"/>
      <c r="G14" s="122"/>
      <c r="H14" s="122"/>
      <c r="I14" s="122">
        <f t="shared" si="0"/>
        <v>42</v>
      </c>
      <c r="J14" s="123">
        <f>IF(I14=0,"0,00",I14/SUM(I13:I15)*100)</f>
        <v>91.304347826086953</v>
      </c>
    </row>
    <row r="15" spans="1:10" x14ac:dyDescent="0.2">
      <c r="A15" s="217"/>
      <c r="B15" s="220"/>
      <c r="C15" s="124" t="s">
        <v>93</v>
      </c>
      <c r="D15" s="125" t="s">
        <v>128</v>
      </c>
      <c r="E15" s="72">
        <v>4</v>
      </c>
      <c r="F15" s="72"/>
      <c r="G15" s="72"/>
      <c r="H15" s="72"/>
      <c r="I15" s="126">
        <f t="shared" si="0"/>
        <v>4</v>
      </c>
      <c r="J15" s="127">
        <f>IF(I15=0,"0,00",I15/SUM(I13:I15)*100)</f>
        <v>8.695652173913043</v>
      </c>
    </row>
    <row r="16" spans="1:10" x14ac:dyDescent="0.2">
      <c r="A16" s="217"/>
      <c r="B16" s="220"/>
      <c r="C16" s="128"/>
      <c r="D16" s="119" t="s">
        <v>125</v>
      </c>
      <c r="E16" s="73">
        <v>0</v>
      </c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>
        <v>98</v>
      </c>
      <c r="F17" s="122"/>
      <c r="G17" s="122"/>
      <c r="H17" s="122"/>
      <c r="I17" s="122">
        <f t="shared" si="0"/>
        <v>98</v>
      </c>
      <c r="J17" s="123">
        <f>IF(I17=0,"0,00",I17/SUM(I16:I18)*100)</f>
        <v>98</v>
      </c>
    </row>
    <row r="18" spans="1:10" x14ac:dyDescent="0.2">
      <c r="A18" s="218"/>
      <c r="B18" s="221"/>
      <c r="C18" s="124" t="s">
        <v>77</v>
      </c>
      <c r="D18" s="125" t="s">
        <v>128</v>
      </c>
      <c r="E18" s="72">
        <v>2</v>
      </c>
      <c r="F18" s="72"/>
      <c r="G18" s="72"/>
      <c r="H18" s="72"/>
      <c r="I18" s="126">
        <f t="shared" si="0"/>
        <v>2</v>
      </c>
      <c r="J18" s="127">
        <f>IF(I18=0,"0,00",I18/SUM(I16:I18)*100)</f>
        <v>2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>
        <v>0</v>
      </c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>
        <v>165</v>
      </c>
      <c r="F20" s="122"/>
      <c r="G20" s="122"/>
      <c r="H20" s="122"/>
      <c r="I20" s="122">
        <f t="shared" si="0"/>
        <v>165</v>
      </c>
      <c r="J20" s="123">
        <f>IF(I20=0,"0,00",I20/SUM(I19:I21)*100)</f>
        <v>94.285714285714278</v>
      </c>
    </row>
    <row r="21" spans="1:10" x14ac:dyDescent="0.2">
      <c r="A21" s="217"/>
      <c r="B21" s="220"/>
      <c r="C21" s="124" t="s">
        <v>65</v>
      </c>
      <c r="D21" s="125" t="s">
        <v>128</v>
      </c>
      <c r="E21" s="72">
        <v>10</v>
      </c>
      <c r="F21" s="72"/>
      <c r="G21" s="72"/>
      <c r="H21" s="72"/>
      <c r="I21" s="126">
        <f t="shared" si="0"/>
        <v>10</v>
      </c>
      <c r="J21" s="127">
        <f>IF(I21=0,"0,00",I21/SUM(I19:I21)*100)</f>
        <v>5.7142857142857144</v>
      </c>
    </row>
    <row r="22" spans="1:10" x14ac:dyDescent="0.2">
      <c r="A22" s="217"/>
      <c r="B22" s="220"/>
      <c r="C22" s="128"/>
      <c r="D22" s="119" t="s">
        <v>125</v>
      </c>
      <c r="E22" s="73">
        <v>0</v>
      </c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>
        <v>29</v>
      </c>
      <c r="F23" s="122"/>
      <c r="G23" s="122"/>
      <c r="H23" s="122"/>
      <c r="I23" s="122">
        <f t="shared" si="0"/>
        <v>29</v>
      </c>
      <c r="J23" s="123">
        <f>IF(I23=0,"0,00",I23/SUM(I22:I24)*100)</f>
        <v>93.548387096774192</v>
      </c>
    </row>
    <row r="24" spans="1:10" x14ac:dyDescent="0.2">
      <c r="A24" s="217"/>
      <c r="B24" s="220"/>
      <c r="C24" s="124" t="s">
        <v>74</v>
      </c>
      <c r="D24" s="125" t="s">
        <v>128</v>
      </c>
      <c r="E24" s="72">
        <v>2</v>
      </c>
      <c r="F24" s="72"/>
      <c r="G24" s="72"/>
      <c r="H24" s="72"/>
      <c r="I24" s="126">
        <f t="shared" si="0"/>
        <v>2</v>
      </c>
      <c r="J24" s="127">
        <f>IF(I24=0,"0,00",I24/SUM(I22:I24)*100)</f>
        <v>6.4516129032258061</v>
      </c>
    </row>
    <row r="25" spans="1:10" x14ac:dyDescent="0.2">
      <c r="A25" s="217"/>
      <c r="B25" s="220"/>
      <c r="C25" s="128"/>
      <c r="D25" s="119" t="s">
        <v>125</v>
      </c>
      <c r="E25" s="73">
        <v>0</v>
      </c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>
        <v>31</v>
      </c>
      <c r="F26" s="122"/>
      <c r="G26" s="122"/>
      <c r="H26" s="122"/>
      <c r="I26" s="122">
        <f t="shared" si="0"/>
        <v>31</v>
      </c>
      <c r="J26" s="123">
        <f>IF(I26=0,"0,00",I26/SUM(I25:I27)*100)</f>
        <v>88.571428571428569</v>
      </c>
    </row>
    <row r="27" spans="1:10" x14ac:dyDescent="0.2">
      <c r="A27" s="218"/>
      <c r="B27" s="221"/>
      <c r="C27" s="124" t="s">
        <v>77</v>
      </c>
      <c r="D27" s="125" t="s">
        <v>128</v>
      </c>
      <c r="E27" s="72">
        <v>4</v>
      </c>
      <c r="F27" s="72"/>
      <c r="G27" s="72"/>
      <c r="H27" s="72"/>
      <c r="I27" s="126">
        <f t="shared" si="0"/>
        <v>4</v>
      </c>
      <c r="J27" s="127">
        <f>IF(I27=0,"0,00",I27/SUM(I25:I27)*100)</f>
        <v>11.428571428571429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>
        <v>0</v>
      </c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>
        <v>19</v>
      </c>
      <c r="F29" s="122"/>
      <c r="G29" s="122"/>
      <c r="H29" s="122"/>
      <c r="I29" s="122">
        <f t="shared" si="0"/>
        <v>19</v>
      </c>
      <c r="J29" s="123">
        <f>IF(I29=0,"0,00",I29/SUM(I28:I30)*100)</f>
        <v>100</v>
      </c>
    </row>
    <row r="30" spans="1:10" x14ac:dyDescent="0.2">
      <c r="A30" s="217"/>
      <c r="B30" s="220"/>
      <c r="C30" s="124" t="s">
        <v>79</v>
      </c>
      <c r="D30" s="125" t="s">
        <v>128</v>
      </c>
      <c r="E30" s="72">
        <v>0</v>
      </c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>
        <v>0</v>
      </c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>
        <v>17</v>
      </c>
      <c r="F32" s="122"/>
      <c r="G32" s="122"/>
      <c r="H32" s="122"/>
      <c r="I32" s="122">
        <f t="shared" si="0"/>
        <v>17</v>
      </c>
      <c r="J32" s="123">
        <f>IF(I32=0,"0,00",I32/SUM(I31:I33)*100)</f>
        <v>94.444444444444443</v>
      </c>
    </row>
    <row r="33" spans="1:10" x14ac:dyDescent="0.2">
      <c r="A33" s="217"/>
      <c r="B33" s="220"/>
      <c r="C33" s="124" t="s">
        <v>67</v>
      </c>
      <c r="D33" s="125" t="s">
        <v>128</v>
      </c>
      <c r="E33" s="72">
        <v>1</v>
      </c>
      <c r="F33" s="72"/>
      <c r="G33" s="72"/>
      <c r="H33" s="72"/>
      <c r="I33" s="126">
        <f t="shared" si="0"/>
        <v>1</v>
      </c>
      <c r="J33" s="127">
        <f>IF(I33=0,"0,00",I33/SUM(I31:I33)*100)</f>
        <v>5.5555555555555554</v>
      </c>
    </row>
    <row r="34" spans="1:10" x14ac:dyDescent="0.2">
      <c r="A34" s="217"/>
      <c r="B34" s="220"/>
      <c r="C34" s="128"/>
      <c r="D34" s="119" t="s">
        <v>125</v>
      </c>
      <c r="E34" s="73">
        <v>0</v>
      </c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>
        <v>19</v>
      </c>
      <c r="F35" s="122"/>
      <c r="G35" s="122"/>
      <c r="H35" s="122"/>
      <c r="I35" s="122">
        <f t="shared" si="0"/>
        <v>19</v>
      </c>
      <c r="J35" s="123">
        <f>IF(I35=0,"0,00",I35/SUM(I34:I36)*100)</f>
        <v>100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>
        <v>0</v>
      </c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>
        <v>0</v>
      </c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>
        <v>19</v>
      </c>
      <c r="F38" s="122"/>
      <c r="G38" s="122"/>
      <c r="H38" s="122"/>
      <c r="I38" s="122">
        <f t="shared" si="0"/>
        <v>19</v>
      </c>
      <c r="J38" s="123">
        <f>IF(I38=0,"0,00",I38/SUM(I37:I39)*100)</f>
        <v>82.608695652173907</v>
      </c>
    </row>
    <row r="39" spans="1:10" x14ac:dyDescent="0.2">
      <c r="A39" s="217"/>
      <c r="B39" s="220"/>
      <c r="C39" s="124" t="s">
        <v>79</v>
      </c>
      <c r="D39" s="125" t="s">
        <v>128</v>
      </c>
      <c r="E39" s="72">
        <v>4</v>
      </c>
      <c r="F39" s="72"/>
      <c r="G39" s="72"/>
      <c r="H39" s="72"/>
      <c r="I39" s="126">
        <f t="shared" si="0"/>
        <v>4</v>
      </c>
      <c r="J39" s="127">
        <f>IF(I39=0,"0,00",I39/SUM(I37:I39)*100)</f>
        <v>17.391304347826086</v>
      </c>
    </row>
    <row r="40" spans="1:10" x14ac:dyDescent="0.2">
      <c r="A40" s="217"/>
      <c r="B40" s="220"/>
      <c r="C40" s="128"/>
      <c r="D40" s="119" t="s">
        <v>125</v>
      </c>
      <c r="E40" s="73">
        <v>0</v>
      </c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>
        <v>24</v>
      </c>
      <c r="F41" s="122"/>
      <c r="G41" s="122"/>
      <c r="H41" s="122"/>
      <c r="I41" s="122">
        <f t="shared" si="0"/>
        <v>24</v>
      </c>
      <c r="J41" s="123">
        <f>IF(I41=0,"0,00",I41/SUM(I40:I42)*100)</f>
        <v>96</v>
      </c>
    </row>
    <row r="42" spans="1:10" x14ac:dyDescent="0.2">
      <c r="A42" s="217"/>
      <c r="B42" s="220"/>
      <c r="C42" s="124" t="s">
        <v>93</v>
      </c>
      <c r="D42" s="125" t="s">
        <v>128</v>
      </c>
      <c r="E42" s="72">
        <v>1</v>
      </c>
      <c r="F42" s="72"/>
      <c r="G42" s="72"/>
      <c r="H42" s="72"/>
      <c r="I42" s="126">
        <f t="shared" si="0"/>
        <v>1</v>
      </c>
      <c r="J42" s="127">
        <f>IF(I42=0,"0,00",I42/SUM(I40:I42)*100)</f>
        <v>4</v>
      </c>
    </row>
    <row r="43" spans="1:10" x14ac:dyDescent="0.2">
      <c r="A43" s="217"/>
      <c r="B43" s="220"/>
      <c r="C43" s="128"/>
      <c r="D43" s="119" t="s">
        <v>125</v>
      </c>
      <c r="E43" s="73">
        <v>0</v>
      </c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>
        <v>13</v>
      </c>
      <c r="F44" s="122"/>
      <c r="G44" s="122"/>
      <c r="H44" s="122"/>
      <c r="I44" s="122">
        <f t="shared" si="0"/>
        <v>13</v>
      </c>
      <c r="J44" s="123">
        <f>IF(I44=0,"0,00",I44/SUM(I43:I45)*100)</f>
        <v>92.857142857142861</v>
      </c>
    </row>
    <row r="45" spans="1:10" x14ac:dyDescent="0.2">
      <c r="A45" s="218"/>
      <c r="B45" s="221"/>
      <c r="C45" s="129" t="s">
        <v>77</v>
      </c>
      <c r="D45" s="125" t="s">
        <v>128</v>
      </c>
      <c r="E45" s="72">
        <v>1</v>
      </c>
      <c r="F45" s="72"/>
      <c r="G45" s="72"/>
      <c r="H45" s="72"/>
      <c r="I45" s="131">
        <f t="shared" si="0"/>
        <v>1</v>
      </c>
      <c r="J45" s="127">
        <f>IF(I45=0,"0,00",I45/SUM(I43:I45)*100)</f>
        <v>7.1428571428571423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45 - CR 21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43984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8</v>
      </c>
      <c r="AV12" s="95">
        <f t="shared" si="0"/>
        <v>7</v>
      </c>
      <c r="AW12" s="95">
        <f t="shared" si="0"/>
        <v>9</v>
      </c>
      <c r="AX12" s="95">
        <f t="shared" si="0"/>
        <v>16</v>
      </c>
      <c r="AY12" s="95">
        <f t="shared" si="0"/>
        <v>18</v>
      </c>
      <c r="AZ12" s="95">
        <f t="shared" si="0"/>
        <v>20</v>
      </c>
      <c r="BA12" s="95">
        <f t="shared" si="0"/>
        <v>23</v>
      </c>
      <c r="BB12" s="95"/>
      <c r="BC12" s="95"/>
      <c r="BD12" s="95"/>
      <c r="BE12" s="95">
        <f t="shared" ref="BE12:BQ12" si="1">P14</f>
        <v>13</v>
      </c>
      <c r="BF12" s="95">
        <f t="shared" si="1"/>
        <v>12</v>
      </c>
      <c r="BG12" s="95">
        <f t="shared" si="1"/>
        <v>11</v>
      </c>
      <c r="BH12" s="95">
        <f t="shared" si="1"/>
        <v>6</v>
      </c>
      <c r="BI12" s="95">
        <f t="shared" si="1"/>
        <v>3</v>
      </c>
      <c r="BJ12" s="95">
        <f t="shared" si="1"/>
        <v>4</v>
      </c>
      <c r="BK12" s="95">
        <f t="shared" si="1"/>
        <v>8</v>
      </c>
      <c r="BL12" s="95">
        <f t="shared" si="1"/>
        <v>12</v>
      </c>
      <c r="BM12" s="95">
        <f t="shared" si="1"/>
        <v>17</v>
      </c>
      <c r="BN12" s="95">
        <f t="shared" si="1"/>
        <v>23</v>
      </c>
      <c r="BO12" s="95">
        <f t="shared" si="1"/>
        <v>25</v>
      </c>
      <c r="BP12" s="95">
        <f t="shared" si="1"/>
        <v>36</v>
      </c>
      <c r="BQ12" s="95">
        <f t="shared" si="1"/>
        <v>46</v>
      </c>
      <c r="BR12" s="95"/>
      <c r="BS12" s="95"/>
      <c r="BT12" s="95"/>
      <c r="BU12" s="95">
        <f t="shared" ref="BU12:CC12" si="2">AG14</f>
        <v>100</v>
      </c>
      <c r="BV12" s="95">
        <f t="shared" si="2"/>
        <v>91</v>
      </c>
      <c r="BW12" s="95">
        <f t="shared" si="2"/>
        <v>69</v>
      </c>
      <c r="BX12" s="95">
        <f t="shared" si="2"/>
        <v>31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4</v>
      </c>
      <c r="C13" s="145">
        <f>'G-1'!F11</f>
        <v>2</v>
      </c>
      <c r="D13" s="145">
        <f>'G-1'!F12</f>
        <v>0</v>
      </c>
      <c r="E13" s="145">
        <f>'G-1'!F13</f>
        <v>2</v>
      </c>
      <c r="F13" s="145">
        <f>'G-1'!F14</f>
        <v>3</v>
      </c>
      <c r="G13" s="145">
        <f>'G-1'!F15</f>
        <v>4</v>
      </c>
      <c r="H13" s="145">
        <f>'G-1'!F16</f>
        <v>7</v>
      </c>
      <c r="I13" s="145">
        <f>'G-1'!F17</f>
        <v>4</v>
      </c>
      <c r="J13" s="145">
        <f>'G-1'!F18</f>
        <v>5</v>
      </c>
      <c r="K13" s="145">
        <f>'G-1'!F19</f>
        <v>7</v>
      </c>
      <c r="L13" s="146"/>
      <c r="M13" s="145">
        <f>'G-1'!F20</f>
        <v>1</v>
      </c>
      <c r="N13" s="145">
        <f>'G-1'!F21</f>
        <v>2</v>
      </c>
      <c r="O13" s="145">
        <f>'G-1'!F22</f>
        <v>5</v>
      </c>
      <c r="P13" s="145">
        <f>'G-1'!M10</f>
        <v>5</v>
      </c>
      <c r="Q13" s="145">
        <f>'G-1'!M11</f>
        <v>0</v>
      </c>
      <c r="R13" s="145">
        <f>'G-1'!M12</f>
        <v>1</v>
      </c>
      <c r="S13" s="145">
        <f>'G-1'!M13</f>
        <v>0</v>
      </c>
      <c r="T13" s="145">
        <f>'G-1'!M14</f>
        <v>2</v>
      </c>
      <c r="U13" s="145">
        <f>'G-1'!M15</f>
        <v>1</v>
      </c>
      <c r="V13" s="145">
        <f>'G-1'!M16</f>
        <v>5</v>
      </c>
      <c r="W13" s="145">
        <f>'G-1'!M17</f>
        <v>4</v>
      </c>
      <c r="X13" s="145">
        <f>'G-1'!M18</f>
        <v>7</v>
      </c>
      <c r="Y13" s="145">
        <f>'G-1'!M19</f>
        <v>7</v>
      </c>
      <c r="Z13" s="145">
        <f>'G-1'!M20</f>
        <v>7</v>
      </c>
      <c r="AA13" s="145">
        <f>'G-1'!M21</f>
        <v>15</v>
      </c>
      <c r="AB13" s="145">
        <f>'G-1'!M22</f>
        <v>17</v>
      </c>
      <c r="AC13" s="146"/>
      <c r="AD13" s="145">
        <f>'G-1'!T10</f>
        <v>9</v>
      </c>
      <c r="AE13" s="145">
        <f>'G-1'!T11</f>
        <v>22</v>
      </c>
      <c r="AF13" s="145">
        <f>'G-1'!T12</f>
        <v>38</v>
      </c>
      <c r="AG13" s="145">
        <f>'G-1'!T13</f>
        <v>31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8</v>
      </c>
      <c r="F14" s="145">
        <f t="shared" ref="F14:K14" si="3">C13+D13+E13+F13</f>
        <v>7</v>
      </c>
      <c r="G14" s="145">
        <f t="shared" si="3"/>
        <v>9</v>
      </c>
      <c r="H14" s="145">
        <f t="shared" si="3"/>
        <v>16</v>
      </c>
      <c r="I14" s="145">
        <f t="shared" si="3"/>
        <v>18</v>
      </c>
      <c r="J14" s="145">
        <f t="shared" si="3"/>
        <v>20</v>
      </c>
      <c r="K14" s="145">
        <f t="shared" si="3"/>
        <v>23</v>
      </c>
      <c r="L14" s="146"/>
      <c r="M14" s="145"/>
      <c r="N14" s="145"/>
      <c r="O14" s="145"/>
      <c r="P14" s="145">
        <f>M13+N13+O13+P13</f>
        <v>13</v>
      </c>
      <c r="Q14" s="145">
        <f t="shared" ref="Q14:AB14" si="4">N13+O13+P13+Q13</f>
        <v>12</v>
      </c>
      <c r="R14" s="145">
        <f t="shared" si="4"/>
        <v>11</v>
      </c>
      <c r="S14" s="145">
        <f t="shared" si="4"/>
        <v>6</v>
      </c>
      <c r="T14" s="145">
        <f t="shared" si="4"/>
        <v>3</v>
      </c>
      <c r="U14" s="145">
        <f t="shared" si="4"/>
        <v>4</v>
      </c>
      <c r="V14" s="145">
        <f t="shared" si="4"/>
        <v>8</v>
      </c>
      <c r="W14" s="145">
        <f t="shared" si="4"/>
        <v>12</v>
      </c>
      <c r="X14" s="145">
        <f t="shared" si="4"/>
        <v>17</v>
      </c>
      <c r="Y14" s="145">
        <f t="shared" si="4"/>
        <v>23</v>
      </c>
      <c r="Z14" s="145">
        <f t="shared" si="4"/>
        <v>25</v>
      </c>
      <c r="AA14" s="145">
        <f t="shared" si="4"/>
        <v>36</v>
      </c>
      <c r="AB14" s="145">
        <f t="shared" si="4"/>
        <v>46</v>
      </c>
      <c r="AC14" s="146"/>
      <c r="AD14" s="145"/>
      <c r="AE14" s="145"/>
      <c r="AF14" s="145"/>
      <c r="AG14" s="145">
        <f>AD13+AE13+AF13+AG13</f>
        <v>100</v>
      </c>
      <c r="AH14" s="145">
        <f t="shared" ref="AH14:AO14" si="5">AE13+AF13+AG13+AH13</f>
        <v>91</v>
      </c>
      <c r="AI14" s="145">
        <f t="shared" si="5"/>
        <v>69</v>
      </c>
      <c r="AJ14" s="145">
        <f t="shared" si="5"/>
        <v>31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0.91304347826086951</v>
      </c>
      <c r="H15" s="148"/>
      <c r="I15" s="148" t="s">
        <v>110</v>
      </c>
      <c r="J15" s="149">
        <f>DIRECCIONALIDAD!J12/100</f>
        <v>8.6956521739130432E-2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0.91304347826086951</v>
      </c>
      <c r="V15" s="148"/>
      <c r="W15" s="148"/>
      <c r="X15" s="148"/>
      <c r="Y15" s="148" t="s">
        <v>110</v>
      </c>
      <c r="Z15" s="149">
        <f>DIRECCIONALIDAD!J15/100</f>
        <v>8.6956521739130432E-2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0.98</v>
      </c>
      <c r="AL15" s="148"/>
      <c r="AM15" s="148"/>
      <c r="AN15" s="148" t="s">
        <v>110</v>
      </c>
      <c r="AO15" s="151">
        <f>DIRECCIONALIDAD!J18/100</f>
        <v>0.02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23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21</v>
      </c>
      <c r="H16" s="148"/>
      <c r="I16" s="148" t="s">
        <v>110</v>
      </c>
      <c r="J16" s="156">
        <f>+B16*J15</f>
        <v>2</v>
      </c>
      <c r="K16" s="150"/>
      <c r="L16" s="144"/>
      <c r="M16" s="155">
        <f>MAX(M14:AB14)</f>
        <v>46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42</v>
      </c>
      <c r="V16" s="148"/>
      <c r="W16" s="148"/>
      <c r="X16" s="148"/>
      <c r="Y16" s="148" t="s">
        <v>110</v>
      </c>
      <c r="Z16" s="157">
        <f>+M16*Z15</f>
        <v>4</v>
      </c>
      <c r="AA16" s="148"/>
      <c r="AB16" s="150"/>
      <c r="AC16" s="144"/>
      <c r="AD16" s="155">
        <f>MAX(AD14:AO14)</f>
        <v>100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98</v>
      </c>
      <c r="AL16" s="148"/>
      <c r="AM16" s="148"/>
      <c r="AN16" s="148" t="s">
        <v>110</v>
      </c>
      <c r="AO16" s="158">
        <f>+AD16*AO15</f>
        <v>2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64</v>
      </c>
      <c r="C18" s="145">
        <f>'G-2'!F11</f>
        <v>47</v>
      </c>
      <c r="D18" s="145">
        <f>'G-2'!F12</f>
        <v>34</v>
      </c>
      <c r="E18" s="145">
        <f>'G-2'!F13</f>
        <v>30</v>
      </c>
      <c r="F18" s="145">
        <f>'G-2'!F14</f>
        <v>18</v>
      </c>
      <c r="G18" s="145">
        <f>'G-2'!F15</f>
        <v>14</v>
      </c>
      <c r="H18" s="145">
        <f>'G-2'!F16</f>
        <v>16</v>
      </c>
      <c r="I18" s="145">
        <f>'G-2'!F17</f>
        <v>10</v>
      </c>
      <c r="J18" s="145">
        <f>'G-2'!F18</f>
        <v>15</v>
      </c>
      <c r="K18" s="145">
        <f>'G-2'!F19</f>
        <v>12</v>
      </c>
      <c r="L18" s="146"/>
      <c r="M18" s="145">
        <f>'G-2'!F20</f>
        <v>8</v>
      </c>
      <c r="N18" s="145">
        <f>'G-2'!F21</f>
        <v>10</v>
      </c>
      <c r="O18" s="145">
        <f>'G-2'!F22</f>
        <v>6</v>
      </c>
      <c r="P18" s="145">
        <f>'G-2'!M10</f>
        <v>7</v>
      </c>
      <c r="Q18" s="145">
        <f>'G-2'!M11</f>
        <v>2</v>
      </c>
      <c r="R18" s="145">
        <f>'G-2'!M12</f>
        <v>9</v>
      </c>
      <c r="S18" s="145">
        <f>'G-2'!M13</f>
        <v>7</v>
      </c>
      <c r="T18" s="145">
        <f>'G-2'!M14</f>
        <v>4</v>
      </c>
      <c r="U18" s="145">
        <f>'G-2'!M15</f>
        <v>5</v>
      </c>
      <c r="V18" s="145">
        <f>'G-2'!M16</f>
        <v>6</v>
      </c>
      <c r="W18" s="145">
        <f>'G-2'!M17</f>
        <v>6</v>
      </c>
      <c r="X18" s="145">
        <f>'G-2'!M18</f>
        <v>4</v>
      </c>
      <c r="Y18" s="145">
        <f>'G-2'!M19</f>
        <v>7</v>
      </c>
      <c r="Z18" s="145">
        <f>'G-2'!M20</f>
        <v>6</v>
      </c>
      <c r="AA18" s="145">
        <f>'G-2'!M21</f>
        <v>2</v>
      </c>
      <c r="AB18" s="145">
        <f>'G-2'!M22</f>
        <v>4</v>
      </c>
      <c r="AC18" s="146"/>
      <c r="AD18" s="145">
        <f>'G-2'!T10</f>
        <v>7</v>
      </c>
      <c r="AE18" s="145">
        <f>'G-2'!T11</f>
        <v>6</v>
      </c>
      <c r="AF18" s="145">
        <f>'G-2'!T12</f>
        <v>12</v>
      </c>
      <c r="AG18" s="145">
        <f>'G-2'!T13</f>
        <v>10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175</v>
      </c>
      <c r="AV18" s="99">
        <f t="shared" si="6"/>
        <v>129</v>
      </c>
      <c r="AW18" s="99">
        <f t="shared" si="6"/>
        <v>96</v>
      </c>
      <c r="AX18" s="99">
        <f t="shared" si="6"/>
        <v>78</v>
      </c>
      <c r="AY18" s="99">
        <f t="shared" si="6"/>
        <v>58</v>
      </c>
      <c r="AZ18" s="99">
        <f t="shared" si="6"/>
        <v>55</v>
      </c>
      <c r="BA18" s="99">
        <f t="shared" si="6"/>
        <v>53</v>
      </c>
      <c r="BB18" s="99"/>
      <c r="BC18" s="99"/>
      <c r="BD18" s="99"/>
      <c r="BE18" s="99">
        <f t="shared" ref="BE18:BQ18" si="7">P19</f>
        <v>31</v>
      </c>
      <c r="BF18" s="99">
        <f t="shared" si="7"/>
        <v>25</v>
      </c>
      <c r="BG18" s="99">
        <f t="shared" si="7"/>
        <v>24</v>
      </c>
      <c r="BH18" s="99">
        <f t="shared" si="7"/>
        <v>25</v>
      </c>
      <c r="BI18" s="99">
        <f t="shared" si="7"/>
        <v>22</v>
      </c>
      <c r="BJ18" s="99">
        <f t="shared" si="7"/>
        <v>25</v>
      </c>
      <c r="BK18" s="99">
        <f t="shared" si="7"/>
        <v>22</v>
      </c>
      <c r="BL18" s="99">
        <f t="shared" si="7"/>
        <v>21</v>
      </c>
      <c r="BM18" s="99">
        <f t="shared" si="7"/>
        <v>21</v>
      </c>
      <c r="BN18" s="99">
        <f t="shared" si="7"/>
        <v>23</v>
      </c>
      <c r="BO18" s="99">
        <f t="shared" si="7"/>
        <v>23</v>
      </c>
      <c r="BP18" s="99">
        <f t="shared" si="7"/>
        <v>19</v>
      </c>
      <c r="BQ18" s="99">
        <f t="shared" si="7"/>
        <v>19</v>
      </c>
      <c r="BR18" s="99"/>
      <c r="BS18" s="99"/>
      <c r="BT18" s="99"/>
      <c r="BU18" s="99">
        <f t="shared" ref="BU18:CC18" si="8">AG19</f>
        <v>35</v>
      </c>
      <c r="BV18" s="99">
        <f t="shared" si="8"/>
        <v>28</v>
      </c>
      <c r="BW18" s="99">
        <f t="shared" si="8"/>
        <v>22</v>
      </c>
      <c r="BX18" s="99">
        <f t="shared" si="8"/>
        <v>10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175</v>
      </c>
      <c r="F19" s="145">
        <f t="shared" ref="F19:K19" si="9">C18+D18+E18+F18</f>
        <v>129</v>
      </c>
      <c r="G19" s="145">
        <f t="shared" si="9"/>
        <v>96</v>
      </c>
      <c r="H19" s="145">
        <f t="shared" si="9"/>
        <v>78</v>
      </c>
      <c r="I19" s="145">
        <f t="shared" si="9"/>
        <v>58</v>
      </c>
      <c r="J19" s="145">
        <f t="shared" si="9"/>
        <v>55</v>
      </c>
      <c r="K19" s="145">
        <f t="shared" si="9"/>
        <v>53</v>
      </c>
      <c r="L19" s="146"/>
      <c r="M19" s="145"/>
      <c r="N19" s="145"/>
      <c r="O19" s="145"/>
      <c r="P19" s="145">
        <f>M18+N18+O18+P18</f>
        <v>31</v>
      </c>
      <c r="Q19" s="145">
        <f t="shared" ref="Q19:AB19" si="10">N18+O18+P18+Q18</f>
        <v>25</v>
      </c>
      <c r="R19" s="145">
        <f t="shared" si="10"/>
        <v>24</v>
      </c>
      <c r="S19" s="145">
        <f t="shared" si="10"/>
        <v>25</v>
      </c>
      <c r="T19" s="145">
        <f t="shared" si="10"/>
        <v>22</v>
      </c>
      <c r="U19" s="145">
        <f t="shared" si="10"/>
        <v>25</v>
      </c>
      <c r="V19" s="145">
        <f t="shared" si="10"/>
        <v>22</v>
      </c>
      <c r="W19" s="145">
        <f t="shared" si="10"/>
        <v>21</v>
      </c>
      <c r="X19" s="145">
        <f t="shared" si="10"/>
        <v>21</v>
      </c>
      <c r="Y19" s="145">
        <f t="shared" si="10"/>
        <v>23</v>
      </c>
      <c r="Z19" s="145">
        <f t="shared" si="10"/>
        <v>23</v>
      </c>
      <c r="AA19" s="145">
        <f t="shared" si="10"/>
        <v>19</v>
      </c>
      <c r="AB19" s="145">
        <f t="shared" si="10"/>
        <v>19</v>
      </c>
      <c r="AC19" s="146"/>
      <c r="AD19" s="145"/>
      <c r="AE19" s="145"/>
      <c r="AF19" s="145"/>
      <c r="AG19" s="145">
        <f>AD18+AE18+AF18+AG18</f>
        <v>35</v>
      </c>
      <c r="AH19" s="145">
        <f t="shared" ref="AH19:AO19" si="11">AE18+AF18+AG18+AH18</f>
        <v>28</v>
      </c>
      <c r="AI19" s="145">
        <f t="shared" si="11"/>
        <v>22</v>
      </c>
      <c r="AJ19" s="145">
        <f t="shared" si="11"/>
        <v>10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22</v>
      </c>
      <c r="AV19" s="99">
        <f t="shared" si="12"/>
        <v>22</v>
      </c>
      <c r="AW19" s="99">
        <f t="shared" si="12"/>
        <v>23</v>
      </c>
      <c r="AX19" s="99">
        <f t="shared" si="12"/>
        <v>20</v>
      </c>
      <c r="AY19" s="99">
        <f t="shared" si="12"/>
        <v>15</v>
      </c>
      <c r="AZ19" s="99">
        <f t="shared" si="12"/>
        <v>11</v>
      </c>
      <c r="BA19" s="99">
        <f t="shared" si="12"/>
        <v>8</v>
      </c>
      <c r="BB19" s="99"/>
      <c r="BC19" s="99"/>
      <c r="BD19" s="99"/>
      <c r="BE19" s="99">
        <f t="shared" ref="BE19:BQ19" si="13">P29</f>
        <v>23</v>
      </c>
      <c r="BF19" s="99">
        <f t="shared" si="13"/>
        <v>16</v>
      </c>
      <c r="BG19" s="99">
        <f t="shared" si="13"/>
        <v>12</v>
      </c>
      <c r="BH19" s="99">
        <f t="shared" si="13"/>
        <v>18</v>
      </c>
      <c r="BI19" s="99">
        <f t="shared" si="13"/>
        <v>16</v>
      </c>
      <c r="BJ19" s="99">
        <f t="shared" si="13"/>
        <v>16</v>
      </c>
      <c r="BK19" s="99">
        <f t="shared" si="13"/>
        <v>18</v>
      </c>
      <c r="BL19" s="99">
        <f t="shared" si="13"/>
        <v>14</v>
      </c>
      <c r="BM19" s="99">
        <f t="shared" si="13"/>
        <v>19</v>
      </c>
      <c r="BN19" s="99">
        <f t="shared" si="13"/>
        <v>22</v>
      </c>
      <c r="BO19" s="99">
        <f t="shared" si="13"/>
        <v>21</v>
      </c>
      <c r="BP19" s="99">
        <f t="shared" si="13"/>
        <v>24</v>
      </c>
      <c r="BQ19" s="99">
        <f t="shared" si="13"/>
        <v>25</v>
      </c>
      <c r="BR19" s="99"/>
      <c r="BS19" s="99"/>
      <c r="BT19" s="99"/>
      <c r="BU19" s="99">
        <f t="shared" ref="BU19:CC19" si="14">AG29</f>
        <v>14</v>
      </c>
      <c r="BV19" s="99">
        <f t="shared" si="14"/>
        <v>12</v>
      </c>
      <c r="BW19" s="99">
        <f t="shared" si="14"/>
        <v>8</v>
      </c>
      <c r="BX19" s="99">
        <f t="shared" si="14"/>
        <v>5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0.94285714285714273</v>
      </c>
      <c r="H20" s="148"/>
      <c r="I20" s="148" t="s">
        <v>110</v>
      </c>
      <c r="J20" s="149">
        <f>DIRECCIONALIDAD!J21/100</f>
        <v>5.7142857142857141E-2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0.93548387096774188</v>
      </c>
      <c r="V20" s="148"/>
      <c r="W20" s="148"/>
      <c r="X20" s="148"/>
      <c r="Y20" s="148" t="s">
        <v>110</v>
      </c>
      <c r="Z20" s="149">
        <f>DIRECCIONALIDAD!J24/100</f>
        <v>6.4516129032258063E-2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0.88571428571428568</v>
      </c>
      <c r="AL20" s="148"/>
      <c r="AM20" s="148"/>
      <c r="AN20" s="148" t="s">
        <v>110</v>
      </c>
      <c r="AO20" s="151">
        <f>DIRECCIONALIDAD!J27/100</f>
        <v>0.11428571428571428</v>
      </c>
      <c r="AP20" s="90"/>
      <c r="AQ20" s="90"/>
      <c r="AR20" s="90"/>
      <c r="AS20" s="90"/>
      <c r="AT20" s="90"/>
      <c r="AU20" s="90">
        <f t="shared" ref="AU20:BA20" si="15">E24</f>
        <v>13</v>
      </c>
      <c r="AV20" s="90">
        <f t="shared" si="15"/>
        <v>18</v>
      </c>
      <c r="AW20" s="90">
        <f t="shared" si="15"/>
        <v>19</v>
      </c>
      <c r="AX20" s="90">
        <f t="shared" si="15"/>
        <v>16</v>
      </c>
      <c r="AY20" s="90">
        <f t="shared" si="15"/>
        <v>16</v>
      </c>
      <c r="AZ20" s="90">
        <f t="shared" si="15"/>
        <v>11</v>
      </c>
      <c r="BA20" s="90">
        <f t="shared" si="15"/>
        <v>10</v>
      </c>
      <c r="BB20" s="90"/>
      <c r="BC20" s="90"/>
      <c r="BD20" s="90"/>
      <c r="BE20" s="90">
        <f t="shared" ref="BE20:BQ20" si="16">P24</f>
        <v>11</v>
      </c>
      <c r="BF20" s="90">
        <f t="shared" si="16"/>
        <v>13</v>
      </c>
      <c r="BG20" s="90">
        <f t="shared" si="16"/>
        <v>15</v>
      </c>
      <c r="BH20" s="90">
        <f t="shared" si="16"/>
        <v>17</v>
      </c>
      <c r="BI20" s="90">
        <f t="shared" si="16"/>
        <v>18</v>
      </c>
      <c r="BJ20" s="90">
        <f t="shared" si="16"/>
        <v>17</v>
      </c>
      <c r="BK20" s="90">
        <f t="shared" si="16"/>
        <v>13</v>
      </c>
      <c r="BL20" s="90">
        <f t="shared" si="16"/>
        <v>10</v>
      </c>
      <c r="BM20" s="90">
        <f t="shared" si="16"/>
        <v>8</v>
      </c>
      <c r="BN20" s="90">
        <f t="shared" si="16"/>
        <v>8</v>
      </c>
      <c r="BO20" s="90">
        <f t="shared" si="16"/>
        <v>8</v>
      </c>
      <c r="BP20" s="90">
        <f t="shared" si="16"/>
        <v>10</v>
      </c>
      <c r="BQ20" s="90">
        <f t="shared" si="16"/>
        <v>16</v>
      </c>
      <c r="BR20" s="90"/>
      <c r="BS20" s="90"/>
      <c r="BT20" s="90"/>
      <c r="BU20" s="90">
        <f t="shared" ref="BU20:CC20" si="17">AG24</f>
        <v>19</v>
      </c>
      <c r="BV20" s="90">
        <f t="shared" si="17"/>
        <v>16</v>
      </c>
      <c r="BW20" s="90">
        <f t="shared" si="17"/>
        <v>11</v>
      </c>
      <c r="BX20" s="90">
        <f t="shared" si="17"/>
        <v>5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175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164.99999999999997</v>
      </c>
      <c r="H21" s="148"/>
      <c r="I21" s="148" t="s">
        <v>110</v>
      </c>
      <c r="J21" s="156">
        <f>+B21*J20</f>
        <v>10</v>
      </c>
      <c r="K21" s="150"/>
      <c r="L21" s="144"/>
      <c r="M21" s="155">
        <f>MAX(M19:AB19)</f>
        <v>31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29</v>
      </c>
      <c r="V21" s="148"/>
      <c r="W21" s="148"/>
      <c r="X21" s="148"/>
      <c r="Y21" s="148" t="s">
        <v>110</v>
      </c>
      <c r="Z21" s="157">
        <f>+M21*Z20</f>
        <v>2</v>
      </c>
      <c r="AA21" s="148"/>
      <c r="AB21" s="150"/>
      <c r="AC21" s="144"/>
      <c r="AD21" s="155">
        <f>MAX(AD19:AO19)</f>
        <v>35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31</v>
      </c>
      <c r="AL21" s="148"/>
      <c r="AM21" s="148"/>
      <c r="AN21" s="148" t="s">
        <v>110</v>
      </c>
      <c r="AO21" s="158">
        <f>+AD21*AO20</f>
        <v>4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218</v>
      </c>
      <c r="AV22" s="90">
        <f t="shared" si="18"/>
        <v>176</v>
      </c>
      <c r="AW22" s="90">
        <f t="shared" si="18"/>
        <v>147</v>
      </c>
      <c r="AX22" s="90">
        <f t="shared" si="18"/>
        <v>130</v>
      </c>
      <c r="AY22" s="90">
        <f t="shared" si="18"/>
        <v>107</v>
      </c>
      <c r="AZ22" s="90">
        <f t="shared" si="18"/>
        <v>97</v>
      </c>
      <c r="BA22" s="90">
        <f t="shared" si="18"/>
        <v>94</v>
      </c>
      <c r="BB22" s="90"/>
      <c r="BC22" s="90"/>
      <c r="BD22" s="90"/>
      <c r="BE22" s="90">
        <f t="shared" ref="BE22:BQ22" si="19">P34</f>
        <v>78</v>
      </c>
      <c r="BF22" s="90">
        <f t="shared" si="19"/>
        <v>66</v>
      </c>
      <c r="BG22" s="90">
        <f t="shared" si="19"/>
        <v>62</v>
      </c>
      <c r="BH22" s="90">
        <f t="shared" si="19"/>
        <v>66</v>
      </c>
      <c r="BI22" s="90">
        <f t="shared" si="19"/>
        <v>59</v>
      </c>
      <c r="BJ22" s="90">
        <f t="shared" si="19"/>
        <v>62</v>
      </c>
      <c r="BK22" s="90">
        <f t="shared" si="19"/>
        <v>61</v>
      </c>
      <c r="BL22" s="90">
        <f t="shared" si="19"/>
        <v>57</v>
      </c>
      <c r="BM22" s="90">
        <f t="shared" si="19"/>
        <v>65</v>
      </c>
      <c r="BN22" s="90">
        <f t="shared" si="19"/>
        <v>76</v>
      </c>
      <c r="BO22" s="90">
        <f t="shared" si="19"/>
        <v>77</v>
      </c>
      <c r="BP22" s="90">
        <f t="shared" si="19"/>
        <v>89</v>
      </c>
      <c r="BQ22" s="90">
        <f t="shared" si="19"/>
        <v>106</v>
      </c>
      <c r="BR22" s="90"/>
      <c r="BS22" s="90"/>
      <c r="BT22" s="90"/>
      <c r="BU22" s="90">
        <f t="shared" ref="BU22:CC22" si="20">AG34</f>
        <v>168</v>
      </c>
      <c r="BV22" s="90">
        <f t="shared" si="20"/>
        <v>147</v>
      </c>
      <c r="BW22" s="90">
        <f t="shared" si="20"/>
        <v>110</v>
      </c>
      <c r="BX22" s="90">
        <f t="shared" si="20"/>
        <v>51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2</v>
      </c>
      <c r="C23" s="145">
        <f>'G-3'!F11</f>
        <v>3</v>
      </c>
      <c r="D23" s="145">
        <f>'G-3'!F12</f>
        <v>5</v>
      </c>
      <c r="E23" s="145">
        <f>'G-3'!F13</f>
        <v>3</v>
      </c>
      <c r="F23" s="145">
        <f>'G-3'!F14</f>
        <v>7</v>
      </c>
      <c r="G23" s="145">
        <f>'G-3'!F15</f>
        <v>4</v>
      </c>
      <c r="H23" s="145">
        <f>'G-3'!F16</f>
        <v>2</v>
      </c>
      <c r="I23" s="145">
        <f>'G-3'!F17</f>
        <v>3</v>
      </c>
      <c r="J23" s="145">
        <f>'G-3'!F18</f>
        <v>2</v>
      </c>
      <c r="K23" s="145">
        <f>'G-3'!F19</f>
        <v>3</v>
      </c>
      <c r="L23" s="146"/>
      <c r="M23" s="145">
        <f>'G-3'!F20</f>
        <v>2</v>
      </c>
      <c r="N23" s="145">
        <f>'G-3'!F21</f>
        <v>4</v>
      </c>
      <c r="O23" s="145">
        <f>'G-3'!F22</f>
        <v>3</v>
      </c>
      <c r="P23" s="145">
        <f>'G-3'!M10</f>
        <v>2</v>
      </c>
      <c r="Q23" s="145">
        <f>'G-3'!M11</f>
        <v>4</v>
      </c>
      <c r="R23" s="145">
        <f>'G-3'!M12</f>
        <v>6</v>
      </c>
      <c r="S23" s="145">
        <f>'G-3'!M13</f>
        <v>5</v>
      </c>
      <c r="T23" s="145">
        <f>'G-3'!M14</f>
        <v>3</v>
      </c>
      <c r="U23" s="145">
        <f>'G-3'!M15</f>
        <v>3</v>
      </c>
      <c r="V23" s="145">
        <f>'G-3'!M16</f>
        <v>2</v>
      </c>
      <c r="W23" s="145">
        <f>'G-3'!M17</f>
        <v>2</v>
      </c>
      <c r="X23" s="145">
        <f>'G-3'!M18</f>
        <v>1</v>
      </c>
      <c r="Y23" s="145">
        <f>'G-3'!M19</f>
        <v>3</v>
      </c>
      <c r="Z23" s="145">
        <f>'G-3'!M20</f>
        <v>2</v>
      </c>
      <c r="AA23" s="145">
        <f>'G-3'!M21</f>
        <v>4</v>
      </c>
      <c r="AB23" s="145">
        <f>'G-3'!M22</f>
        <v>7</v>
      </c>
      <c r="AC23" s="146"/>
      <c r="AD23" s="145">
        <f>'G-3'!T10</f>
        <v>3</v>
      </c>
      <c r="AE23" s="145">
        <f>'G-3'!T11</f>
        <v>5</v>
      </c>
      <c r="AF23" s="145">
        <f>'G-3'!T12</f>
        <v>6</v>
      </c>
      <c r="AG23" s="145">
        <f>'G-3'!T13</f>
        <v>5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13</v>
      </c>
      <c r="F24" s="145">
        <f t="shared" ref="F24:K24" si="21">C23+D23+E23+F23</f>
        <v>18</v>
      </c>
      <c r="G24" s="145">
        <f t="shared" si="21"/>
        <v>19</v>
      </c>
      <c r="H24" s="145">
        <f t="shared" si="21"/>
        <v>16</v>
      </c>
      <c r="I24" s="145">
        <f t="shared" si="21"/>
        <v>16</v>
      </c>
      <c r="J24" s="145">
        <f t="shared" si="21"/>
        <v>11</v>
      </c>
      <c r="K24" s="145">
        <f t="shared" si="21"/>
        <v>10</v>
      </c>
      <c r="L24" s="146"/>
      <c r="M24" s="145"/>
      <c r="N24" s="145"/>
      <c r="O24" s="145"/>
      <c r="P24" s="145">
        <f>M23+N23+O23+P23</f>
        <v>11</v>
      </c>
      <c r="Q24" s="145">
        <f t="shared" ref="Q24:AB24" si="22">N23+O23+P23+Q23</f>
        <v>13</v>
      </c>
      <c r="R24" s="145">
        <f t="shared" si="22"/>
        <v>15</v>
      </c>
      <c r="S24" s="145">
        <f t="shared" si="22"/>
        <v>17</v>
      </c>
      <c r="T24" s="145">
        <f t="shared" si="22"/>
        <v>18</v>
      </c>
      <c r="U24" s="145">
        <f t="shared" si="22"/>
        <v>17</v>
      </c>
      <c r="V24" s="145">
        <f t="shared" si="22"/>
        <v>13</v>
      </c>
      <c r="W24" s="145">
        <f t="shared" si="22"/>
        <v>10</v>
      </c>
      <c r="X24" s="145">
        <f t="shared" si="22"/>
        <v>8</v>
      </c>
      <c r="Y24" s="145">
        <f t="shared" si="22"/>
        <v>8</v>
      </c>
      <c r="Z24" s="145">
        <f t="shared" si="22"/>
        <v>8</v>
      </c>
      <c r="AA24" s="145">
        <f t="shared" si="22"/>
        <v>10</v>
      </c>
      <c r="AB24" s="145">
        <f t="shared" si="22"/>
        <v>16</v>
      </c>
      <c r="AC24" s="146"/>
      <c r="AD24" s="145"/>
      <c r="AE24" s="145"/>
      <c r="AF24" s="145"/>
      <c r="AG24" s="145">
        <f>AD23+AE23+AF23+AG23</f>
        <v>19</v>
      </c>
      <c r="AH24" s="145">
        <f t="shared" ref="AH24:AO24" si="23">AE23+AF23+AG23+AH23</f>
        <v>16</v>
      </c>
      <c r="AI24" s="145">
        <f t="shared" si="23"/>
        <v>11</v>
      </c>
      <c r="AJ24" s="145">
        <f t="shared" si="23"/>
        <v>5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1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0.94444444444444442</v>
      </c>
      <c r="V25" s="148"/>
      <c r="W25" s="148"/>
      <c r="X25" s="148"/>
      <c r="Y25" s="148" t="s">
        <v>110</v>
      </c>
      <c r="Z25" s="149">
        <f>DIRECCIONALIDAD!J33/100</f>
        <v>5.5555555555555552E-2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1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19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19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18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17</v>
      </c>
      <c r="V26" s="148"/>
      <c r="W26" s="148"/>
      <c r="X26" s="148"/>
      <c r="Y26" s="148" t="s">
        <v>110</v>
      </c>
      <c r="Z26" s="157">
        <f>+M26*Z25</f>
        <v>1</v>
      </c>
      <c r="AA26" s="148"/>
      <c r="AB26" s="150"/>
      <c r="AC26" s="144"/>
      <c r="AD26" s="155">
        <f>MAX(AD24:AO24)</f>
        <v>19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19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5</v>
      </c>
      <c r="C28" s="145">
        <f>'G-4'!F11</f>
        <v>3</v>
      </c>
      <c r="D28" s="145">
        <f>'G-4'!F12</f>
        <v>6</v>
      </c>
      <c r="E28" s="145">
        <f>'G-4'!F13</f>
        <v>8</v>
      </c>
      <c r="F28" s="145">
        <f>'G-4'!F14</f>
        <v>5</v>
      </c>
      <c r="G28" s="145">
        <f>'G-4'!F15</f>
        <v>4</v>
      </c>
      <c r="H28" s="145">
        <f>'G-4'!F16</f>
        <v>3</v>
      </c>
      <c r="I28" s="145">
        <f>'G-4'!F17</f>
        <v>3</v>
      </c>
      <c r="J28" s="145">
        <f>'G-4'!F18</f>
        <v>1</v>
      </c>
      <c r="K28" s="145">
        <f>'G-4'!F19</f>
        <v>1</v>
      </c>
      <c r="L28" s="146"/>
      <c r="M28" s="145">
        <f>'G-4'!F20</f>
        <v>9</v>
      </c>
      <c r="N28" s="145">
        <f>'G-4'!F21</f>
        <v>7</v>
      </c>
      <c r="O28" s="145">
        <f>'G-4'!F22</f>
        <v>2</v>
      </c>
      <c r="P28" s="145">
        <f>'G-4'!M10</f>
        <v>5</v>
      </c>
      <c r="Q28" s="145">
        <f>'G-4'!M11</f>
        <v>2</v>
      </c>
      <c r="R28" s="145">
        <f>'G-4'!M12</f>
        <v>3</v>
      </c>
      <c r="S28" s="145">
        <f>'G-4'!M13</f>
        <v>8</v>
      </c>
      <c r="T28" s="145">
        <f>'G-4'!M14</f>
        <v>3</v>
      </c>
      <c r="U28" s="145">
        <f>'G-4'!M15</f>
        <v>2</v>
      </c>
      <c r="V28" s="145">
        <f>'G-4'!M16</f>
        <v>5</v>
      </c>
      <c r="W28" s="145">
        <f>'G-4'!M17</f>
        <v>4</v>
      </c>
      <c r="X28" s="145">
        <f>'G-4'!M18</f>
        <v>8</v>
      </c>
      <c r="Y28" s="145">
        <f>'G-4'!M19</f>
        <v>5</v>
      </c>
      <c r="Z28" s="145">
        <f>'G-4'!M20</f>
        <v>4</v>
      </c>
      <c r="AA28" s="145">
        <f>'G-4'!M21</f>
        <v>7</v>
      </c>
      <c r="AB28" s="145">
        <f>'G-4'!M22</f>
        <v>9</v>
      </c>
      <c r="AC28" s="146"/>
      <c r="AD28" s="145">
        <f>'G-4'!T10</f>
        <v>2</v>
      </c>
      <c r="AE28" s="145">
        <f>'G-4'!T11</f>
        <v>4</v>
      </c>
      <c r="AF28" s="145">
        <f>'G-4'!T12</f>
        <v>3</v>
      </c>
      <c r="AG28" s="145">
        <f>'G-4'!T13</f>
        <v>5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22</v>
      </c>
      <c r="F29" s="145">
        <f t="shared" ref="F29:K29" si="24">C28+D28+E28+F28</f>
        <v>22</v>
      </c>
      <c r="G29" s="145">
        <f t="shared" si="24"/>
        <v>23</v>
      </c>
      <c r="H29" s="145">
        <f t="shared" si="24"/>
        <v>20</v>
      </c>
      <c r="I29" s="145">
        <f t="shared" si="24"/>
        <v>15</v>
      </c>
      <c r="J29" s="145">
        <f t="shared" si="24"/>
        <v>11</v>
      </c>
      <c r="K29" s="145">
        <f t="shared" si="24"/>
        <v>8</v>
      </c>
      <c r="L29" s="146"/>
      <c r="M29" s="145"/>
      <c r="N29" s="145"/>
      <c r="O29" s="145"/>
      <c r="P29" s="145">
        <f>M28+N28+O28+P28</f>
        <v>23</v>
      </c>
      <c r="Q29" s="145">
        <f t="shared" ref="Q29:AB29" si="25">N28+O28+P28+Q28</f>
        <v>16</v>
      </c>
      <c r="R29" s="145">
        <f t="shared" si="25"/>
        <v>12</v>
      </c>
      <c r="S29" s="145">
        <f t="shared" si="25"/>
        <v>18</v>
      </c>
      <c r="T29" s="145">
        <f t="shared" si="25"/>
        <v>16</v>
      </c>
      <c r="U29" s="145">
        <f t="shared" si="25"/>
        <v>16</v>
      </c>
      <c r="V29" s="145">
        <f t="shared" si="25"/>
        <v>18</v>
      </c>
      <c r="W29" s="145">
        <f t="shared" si="25"/>
        <v>14</v>
      </c>
      <c r="X29" s="145">
        <f t="shared" si="25"/>
        <v>19</v>
      </c>
      <c r="Y29" s="145">
        <f t="shared" si="25"/>
        <v>22</v>
      </c>
      <c r="Z29" s="145">
        <f t="shared" si="25"/>
        <v>21</v>
      </c>
      <c r="AA29" s="145">
        <f t="shared" si="25"/>
        <v>24</v>
      </c>
      <c r="AB29" s="145">
        <f t="shared" si="25"/>
        <v>25</v>
      </c>
      <c r="AC29" s="146"/>
      <c r="AD29" s="145"/>
      <c r="AE29" s="145"/>
      <c r="AF29" s="145"/>
      <c r="AG29" s="145">
        <f>AD28+AE28+AF28+AG28</f>
        <v>14</v>
      </c>
      <c r="AH29" s="145">
        <f t="shared" ref="AH29:AO29" si="26">AE28+AF28+AG28+AH28</f>
        <v>12</v>
      </c>
      <c r="AI29" s="145">
        <f t="shared" si="26"/>
        <v>8</v>
      </c>
      <c r="AJ29" s="145">
        <f t="shared" si="26"/>
        <v>5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0.82608695652173902</v>
      </c>
      <c r="H30" s="148"/>
      <c r="I30" s="148" t="s">
        <v>110</v>
      </c>
      <c r="J30" s="149">
        <f>DIRECCIONALIDAD!J39/100</f>
        <v>0.17391304347826086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0.96</v>
      </c>
      <c r="V30" s="148"/>
      <c r="W30" s="148"/>
      <c r="X30" s="148"/>
      <c r="Y30" s="148" t="s">
        <v>110</v>
      </c>
      <c r="Z30" s="149">
        <f>DIRECCIONALIDAD!J42/100</f>
        <v>0.04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0.9285714285714286</v>
      </c>
      <c r="AL30" s="148"/>
      <c r="AM30" s="148"/>
      <c r="AN30" s="148" t="s">
        <v>110</v>
      </c>
      <c r="AO30" s="151">
        <f>DIRECCIONALIDAD!J45/100</f>
        <v>7.1428571428571425E-2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23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18.999999999999996</v>
      </c>
      <c r="H31" s="148"/>
      <c r="I31" s="148" t="s">
        <v>110</v>
      </c>
      <c r="J31" s="156">
        <f>+B31*J30</f>
        <v>4</v>
      </c>
      <c r="K31" s="150"/>
      <c r="L31" s="144"/>
      <c r="M31" s="155">
        <f>MAX(M29:AB29)</f>
        <v>25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24</v>
      </c>
      <c r="V31" s="148"/>
      <c r="W31" s="148"/>
      <c r="X31" s="148"/>
      <c r="Y31" s="148" t="s">
        <v>110</v>
      </c>
      <c r="Z31" s="157">
        <f>+M31*Z30</f>
        <v>1</v>
      </c>
      <c r="AA31" s="148"/>
      <c r="AB31" s="150"/>
      <c r="AC31" s="144"/>
      <c r="AD31" s="155">
        <f>MAX(AD29:AO29)</f>
        <v>14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13</v>
      </c>
      <c r="AL31" s="148"/>
      <c r="AM31" s="148"/>
      <c r="AN31" s="148" t="s">
        <v>110</v>
      </c>
      <c r="AO31" s="158">
        <f>+AD31*AO30</f>
        <v>1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75</v>
      </c>
      <c r="C33" s="145">
        <f t="shared" ref="C33:K33" si="27">C13+C18+C23+C28</f>
        <v>55</v>
      </c>
      <c r="D33" s="145">
        <f t="shared" si="27"/>
        <v>45</v>
      </c>
      <c r="E33" s="145">
        <f t="shared" si="27"/>
        <v>43</v>
      </c>
      <c r="F33" s="145">
        <f t="shared" si="27"/>
        <v>33</v>
      </c>
      <c r="G33" s="145">
        <f t="shared" si="27"/>
        <v>26</v>
      </c>
      <c r="H33" s="145">
        <f t="shared" si="27"/>
        <v>28</v>
      </c>
      <c r="I33" s="145">
        <f t="shared" si="27"/>
        <v>20</v>
      </c>
      <c r="J33" s="145">
        <f t="shared" si="27"/>
        <v>23</v>
      </c>
      <c r="K33" s="145">
        <f t="shared" si="27"/>
        <v>23</v>
      </c>
      <c r="L33" s="146"/>
      <c r="M33" s="145">
        <f>M13+M18+M23+M28</f>
        <v>20</v>
      </c>
      <c r="N33" s="145">
        <f t="shared" ref="N33:AB33" si="28">N13+N18+N23+N28</f>
        <v>23</v>
      </c>
      <c r="O33" s="145">
        <f t="shared" si="28"/>
        <v>16</v>
      </c>
      <c r="P33" s="145">
        <f t="shared" si="28"/>
        <v>19</v>
      </c>
      <c r="Q33" s="145">
        <f t="shared" si="28"/>
        <v>8</v>
      </c>
      <c r="R33" s="145">
        <f t="shared" si="28"/>
        <v>19</v>
      </c>
      <c r="S33" s="145">
        <f t="shared" si="28"/>
        <v>20</v>
      </c>
      <c r="T33" s="145">
        <f t="shared" si="28"/>
        <v>12</v>
      </c>
      <c r="U33" s="145">
        <f t="shared" si="28"/>
        <v>11</v>
      </c>
      <c r="V33" s="145">
        <f t="shared" si="28"/>
        <v>18</v>
      </c>
      <c r="W33" s="145">
        <f t="shared" si="28"/>
        <v>16</v>
      </c>
      <c r="X33" s="145">
        <f t="shared" si="28"/>
        <v>20</v>
      </c>
      <c r="Y33" s="145">
        <f t="shared" si="28"/>
        <v>22</v>
      </c>
      <c r="Z33" s="145">
        <f t="shared" si="28"/>
        <v>19</v>
      </c>
      <c r="AA33" s="145">
        <f t="shared" si="28"/>
        <v>28</v>
      </c>
      <c r="AB33" s="145">
        <f t="shared" si="28"/>
        <v>37</v>
      </c>
      <c r="AC33" s="146"/>
      <c r="AD33" s="145">
        <f>AD13+AD18+AD23+AD28</f>
        <v>21</v>
      </c>
      <c r="AE33" s="145">
        <f t="shared" ref="AE33:AO33" si="29">AE13+AE18+AE23+AE28</f>
        <v>37</v>
      </c>
      <c r="AF33" s="145">
        <f t="shared" si="29"/>
        <v>59</v>
      </c>
      <c r="AG33" s="145">
        <f t="shared" si="29"/>
        <v>51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218</v>
      </c>
      <c r="F34" s="145">
        <f t="shared" ref="F34:K34" si="30">C33+D33+E33+F33</f>
        <v>176</v>
      </c>
      <c r="G34" s="145">
        <f t="shared" si="30"/>
        <v>147</v>
      </c>
      <c r="H34" s="145">
        <f t="shared" si="30"/>
        <v>130</v>
      </c>
      <c r="I34" s="145">
        <f t="shared" si="30"/>
        <v>107</v>
      </c>
      <c r="J34" s="145">
        <f t="shared" si="30"/>
        <v>97</v>
      </c>
      <c r="K34" s="145">
        <f t="shared" si="30"/>
        <v>94</v>
      </c>
      <c r="L34" s="146"/>
      <c r="M34" s="145"/>
      <c r="N34" s="145"/>
      <c r="O34" s="145"/>
      <c r="P34" s="145">
        <f>M33+N33+O33+P33</f>
        <v>78</v>
      </c>
      <c r="Q34" s="145">
        <f t="shared" ref="Q34:AB34" si="31">N33+O33+P33+Q33</f>
        <v>66</v>
      </c>
      <c r="R34" s="145">
        <f t="shared" si="31"/>
        <v>62</v>
      </c>
      <c r="S34" s="145">
        <f t="shared" si="31"/>
        <v>66</v>
      </c>
      <c r="T34" s="145">
        <f t="shared" si="31"/>
        <v>59</v>
      </c>
      <c r="U34" s="145">
        <f t="shared" si="31"/>
        <v>62</v>
      </c>
      <c r="V34" s="145">
        <f t="shared" si="31"/>
        <v>61</v>
      </c>
      <c r="W34" s="145">
        <f t="shared" si="31"/>
        <v>57</v>
      </c>
      <c r="X34" s="145">
        <f t="shared" si="31"/>
        <v>65</v>
      </c>
      <c r="Y34" s="145">
        <f t="shared" si="31"/>
        <v>76</v>
      </c>
      <c r="Z34" s="145">
        <f t="shared" si="31"/>
        <v>77</v>
      </c>
      <c r="AA34" s="145">
        <f t="shared" si="31"/>
        <v>89</v>
      </c>
      <c r="AB34" s="145">
        <f t="shared" si="31"/>
        <v>106</v>
      </c>
      <c r="AC34" s="146"/>
      <c r="AD34" s="145"/>
      <c r="AE34" s="145"/>
      <c r="AF34" s="145"/>
      <c r="AG34" s="145">
        <f>AD33+AE33+AF33+AG33</f>
        <v>168</v>
      </c>
      <c r="AH34" s="145">
        <f t="shared" ref="AH34:AO34" si="32">AE33+AF33+AG33+AH33</f>
        <v>147</v>
      </c>
      <c r="AI34" s="145">
        <f t="shared" si="32"/>
        <v>110</v>
      </c>
      <c r="AJ34" s="145">
        <f t="shared" si="32"/>
        <v>51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2016-11-04T14:04:51Z</cp:lastPrinted>
  <dcterms:created xsi:type="dcterms:W3CDTF">1998-04-02T13:38:56Z</dcterms:created>
  <dcterms:modified xsi:type="dcterms:W3CDTF">2020-06-03T19:44:33Z</dcterms:modified>
</cp:coreProperties>
</file>